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'Sheet1'!$A$1:$I$71</definedName>
  </definedNames>
  <calcPr fullCalcOnLoad="1"/>
</workbook>
</file>

<file path=xl/sharedStrings.xml><?xml version="1.0" encoding="utf-8"?>
<sst xmlns="http://schemas.openxmlformats.org/spreadsheetml/2006/main" count="106" uniqueCount="24">
  <si>
    <t>Income Range</t>
  </si>
  <si>
    <t>Average Income</t>
  </si>
  <si>
    <t>No. local governments</t>
  </si>
  <si>
    <t>No. students</t>
  </si>
  <si>
    <t>expenditure/student</t>
  </si>
  <si>
    <t>aid/student</t>
  </si>
  <si>
    <t>total aid</t>
  </si>
  <si>
    <t>aid/town</t>
  </si>
  <si>
    <t>&lt; 8,000</t>
  </si>
  <si>
    <t>8,000 - 9,999</t>
  </si>
  <si>
    <t>10,000 - 11,999</t>
  </si>
  <si>
    <t>TOTAL</t>
  </si>
  <si>
    <t>total expenditures</t>
  </si>
  <si>
    <t>avg expend/student</t>
  </si>
  <si>
    <t>(A)  Objective 1:  expenditure per student the same; Budget Constraint 327,500,000</t>
  </si>
  <si>
    <t>(B)  Objective 1:  expenditure per student the same; Budget Constraint none except all towns get some positive aid</t>
  </si>
  <si>
    <t>% hh Y spent on education</t>
  </si>
  <si>
    <t>(D) Objective 2:  at least current average expenditure per student, Budget constraint:  none except all towns get some positive aid</t>
  </si>
  <si>
    <t>(C) Objective 2:  at least current average expenditure per student, Budget constraint:  327,500,000</t>
  </si>
  <si>
    <t>aid as % educ expenditures</t>
  </si>
  <si>
    <t>town's share of total aid budget</t>
  </si>
  <si>
    <t>avg aid/student</t>
  </si>
  <si>
    <t>11.487  Problem Set 3 - Answers</t>
  </si>
  <si>
    <t>Current situation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</si>
</sst>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5" fontId="0" fillId="0" borderId="0" xfId="15" applyNumberFormat="1" applyFont="1" applyAlignment="1">
      <alignment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9" fontId="0" fillId="0" borderId="0" xfId="19" applyFont="1" applyAlignment="1">
      <alignment/>
    </xf>
    <xf numFmtId="10" fontId="0" fillId="0" borderId="0" xfId="19" applyNumberFormat="1" applyFont="1" applyAlignment="1">
      <alignment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2" borderId="0" xfId="0" applyFont="1" applyFill="1" applyAlignment="1">
      <alignment/>
    </xf>
    <xf numFmtId="165" fontId="0" fillId="2" borderId="0" xfId="15" applyNumberFormat="1" applyFont="1" applyFill="1" applyAlignment="1">
      <alignment/>
    </xf>
    <xf numFmtId="0" fontId="2" fillId="2" borderId="0" xfId="0" applyFont="1" applyFill="1" applyAlignment="1">
      <alignment/>
    </xf>
    <xf numFmtId="165" fontId="2" fillId="2" borderId="0" xfId="15" applyNumberFormat="1" applyFont="1" applyFill="1" applyAlignment="1">
      <alignment/>
    </xf>
    <xf numFmtId="9" fontId="2" fillId="2" borderId="0" xfId="19" applyFont="1" applyFill="1" applyAlignment="1">
      <alignment/>
    </xf>
    <xf numFmtId="10" fontId="2" fillId="2" borderId="0" xfId="19" applyNumberFormat="1" applyFont="1" applyFill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workbookViewId="0" topLeftCell="A1">
      <selection activeCell="I71" sqref="A1:I71"/>
    </sheetView>
  </sheetViews>
  <sheetFormatPr defaultColWidth="9.140625" defaultRowHeight="12.75"/>
  <cols>
    <col min="1" max="1" width="19.28125" style="5" customWidth="1"/>
    <col min="2" max="2" width="21.140625" style="5" customWidth="1"/>
    <col min="3" max="3" width="12.421875" style="5" customWidth="1"/>
    <col min="4" max="4" width="11.140625" style="5" bestFit="1" customWidth="1"/>
    <col min="5" max="5" width="11.57421875" style="5" customWidth="1"/>
    <col min="6" max="6" width="9.140625" style="5" customWidth="1"/>
    <col min="7" max="7" width="15.00390625" style="7" bestFit="1" customWidth="1"/>
    <col min="8" max="8" width="12.8515625" style="7" bestFit="1" customWidth="1"/>
    <col min="9" max="9" width="15.00390625" style="5" bestFit="1" customWidth="1"/>
    <col min="10" max="16384" width="9.140625" style="5" customWidth="1"/>
  </cols>
  <sheetData>
    <row r="1" spans="1:8" s="1" customFormat="1" ht="20.25">
      <c r="A1" s="15" t="s">
        <v>22</v>
      </c>
      <c r="G1" s="2"/>
      <c r="H1" s="2"/>
    </row>
    <row r="3" spans="1:8" s="16" customFormat="1" ht="12.75">
      <c r="A3" s="22" t="s">
        <v>23</v>
      </c>
      <c r="G3" s="17"/>
      <c r="H3" s="17"/>
    </row>
    <row r="4" spans="1:9" s="3" customFormat="1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  <c r="H4" s="4" t="s">
        <v>7</v>
      </c>
      <c r="I4" s="3" t="s">
        <v>12</v>
      </c>
    </row>
    <row r="5" spans="1:9" ht="12.75">
      <c r="A5" s="5" t="s">
        <v>8</v>
      </c>
      <c r="B5" s="5">
        <v>7100</v>
      </c>
      <c r="C5" s="5">
        <v>50</v>
      </c>
      <c r="D5" s="6">
        <v>200000</v>
      </c>
      <c r="E5" s="5">
        <f>200+(0.08*B5)+(0.3*F5)</f>
        <v>880.5</v>
      </c>
      <c r="F5" s="5">
        <v>375</v>
      </c>
      <c r="G5" s="7">
        <f>F5*D5</f>
        <v>75000000</v>
      </c>
      <c r="H5" s="7">
        <f>G5/C5</f>
        <v>1500000</v>
      </c>
      <c r="I5" s="7">
        <f>E5*D5</f>
        <v>176100000</v>
      </c>
    </row>
    <row r="6" spans="1:9" ht="12.75">
      <c r="A6" s="5" t="s">
        <v>9</v>
      </c>
      <c r="B6" s="5">
        <v>9300</v>
      </c>
      <c r="C6" s="5">
        <v>100</v>
      </c>
      <c r="D6" s="6">
        <v>350000</v>
      </c>
      <c r="E6" s="5">
        <f>200+(0.08*B6)+(0.3*F6)</f>
        <v>1049</v>
      </c>
      <c r="F6" s="5">
        <v>350</v>
      </c>
      <c r="G6" s="7">
        <f>F6*D6</f>
        <v>122500000</v>
      </c>
      <c r="H6" s="7">
        <f>G6/C6</f>
        <v>1225000</v>
      </c>
      <c r="I6" s="7">
        <f>E6*D6</f>
        <v>367150000</v>
      </c>
    </row>
    <row r="7" spans="1:9" ht="12.75">
      <c r="A7" s="5" t="s">
        <v>10</v>
      </c>
      <c r="B7" s="5">
        <v>11200</v>
      </c>
      <c r="C7" s="5">
        <v>100</v>
      </c>
      <c r="D7" s="6">
        <v>350000</v>
      </c>
      <c r="E7" s="5">
        <f>200+(0.08*B7)+(0.3*F7)</f>
        <v>1186</v>
      </c>
      <c r="F7" s="5">
        <v>300</v>
      </c>
      <c r="G7" s="7">
        <f>F7*D7</f>
        <v>105000000</v>
      </c>
      <c r="H7" s="7">
        <f>G7/C7</f>
        <v>1050000</v>
      </c>
      <c r="I7" s="7">
        <f>E7*D7</f>
        <v>415100000</v>
      </c>
    </row>
    <row r="8" spans="1:9" ht="12.75">
      <c r="A8" s="6">
        <v>12000</v>
      </c>
      <c r="B8" s="5">
        <v>14500</v>
      </c>
      <c r="C8" s="5">
        <v>50</v>
      </c>
      <c r="D8" s="6">
        <v>100000</v>
      </c>
      <c r="E8" s="5">
        <f>200+(0.08*B8)+(0.3*F8)</f>
        <v>1435</v>
      </c>
      <c r="F8" s="5">
        <v>250</v>
      </c>
      <c r="G8" s="7">
        <f>F8*D8</f>
        <v>25000000</v>
      </c>
      <c r="H8" s="7">
        <f>G8/C8</f>
        <v>500000</v>
      </c>
      <c r="I8" s="7">
        <f>E8*D8</f>
        <v>143500000</v>
      </c>
    </row>
    <row r="9" spans="1:12" s="3" customFormat="1" ht="12.75">
      <c r="A9" s="3" t="s">
        <v>11</v>
      </c>
      <c r="C9" s="3">
        <f>SUM(C5:C8)</f>
        <v>300</v>
      </c>
      <c r="D9" s="8">
        <f>SUM(D5:D8)</f>
        <v>1000000</v>
      </c>
      <c r="G9" s="4">
        <f>SUM(G5:G8)</f>
        <v>327500000</v>
      </c>
      <c r="H9" s="4"/>
      <c r="I9" s="9">
        <f>SUM(I5:I8)</f>
        <v>1101850000</v>
      </c>
      <c r="J9" s="10"/>
      <c r="K9" s="11"/>
      <c r="L9" s="10"/>
    </row>
    <row r="10" spans="1:12" ht="12.75">
      <c r="A10" s="7" t="s">
        <v>13</v>
      </c>
      <c r="B10" s="12">
        <f>I9/D9</f>
        <v>1101.85</v>
      </c>
      <c r="J10" s="10"/>
      <c r="K10" s="11"/>
      <c r="L10" s="10"/>
    </row>
    <row r="11" spans="1:12" ht="12.75">
      <c r="A11" s="5" t="s">
        <v>21</v>
      </c>
      <c r="B11" s="12">
        <f>G9/D9</f>
        <v>327.5</v>
      </c>
      <c r="J11" s="10"/>
      <c r="K11" s="11"/>
      <c r="L11" s="10"/>
    </row>
    <row r="12" spans="2:12" ht="12.75">
      <c r="B12" s="12"/>
      <c r="J12" s="10"/>
      <c r="K12" s="11"/>
      <c r="L12" s="10"/>
    </row>
    <row r="13" spans="1:12" ht="12.75">
      <c r="A13" s="3" t="s">
        <v>0</v>
      </c>
      <c r="B13" s="3" t="s">
        <v>19</v>
      </c>
      <c r="C13" s="3" t="s">
        <v>20</v>
      </c>
      <c r="D13" s="3" t="s">
        <v>16</v>
      </c>
      <c r="J13" s="10"/>
      <c r="K13" s="11"/>
      <c r="L13" s="10"/>
    </row>
    <row r="14" spans="1:12" ht="12.75">
      <c r="A14" s="5" t="s">
        <v>8</v>
      </c>
      <c r="B14" s="10">
        <f>G5/I5</f>
        <v>0.42589437819420783</v>
      </c>
      <c r="C14" s="11">
        <f>(H5/G$9)</f>
        <v>0.004580152671755725</v>
      </c>
      <c r="D14" s="10">
        <f>(B5*0.08)/E5</f>
        <v>0.6450880181714934</v>
      </c>
      <c r="J14" s="10"/>
      <c r="K14" s="11"/>
      <c r="L14" s="10"/>
    </row>
    <row r="15" spans="1:12" ht="12.75">
      <c r="A15" s="5" t="s">
        <v>9</v>
      </c>
      <c r="B15" s="10">
        <f>G6/I6</f>
        <v>0.3336510962821735</v>
      </c>
      <c r="C15" s="11">
        <f>(H6/G$9)</f>
        <v>0.0037404580152671754</v>
      </c>
      <c r="D15" s="10">
        <f>(B6*0.08)/E6</f>
        <v>0.7092469018112488</v>
      </c>
      <c r="J15" s="10"/>
      <c r="K15" s="11"/>
      <c r="L15" s="10"/>
    </row>
    <row r="16" spans="1:12" ht="12.75">
      <c r="A16" s="5" t="s">
        <v>10</v>
      </c>
      <c r="B16" s="10">
        <f>G7/I7</f>
        <v>0.25295109612141653</v>
      </c>
      <c r="C16" s="11">
        <f>(H7/G$9)</f>
        <v>0.0032061068702290076</v>
      </c>
      <c r="D16" s="10">
        <f>(B7*0.08)/E7</f>
        <v>0.7554806070826307</v>
      </c>
      <c r="J16" s="10"/>
      <c r="K16" s="11"/>
      <c r="L16" s="10"/>
    </row>
    <row r="17" spans="1:12" ht="12.75">
      <c r="A17" s="6">
        <v>12000</v>
      </c>
      <c r="B17" s="10">
        <f>G8/I8</f>
        <v>0.17421602787456447</v>
      </c>
      <c r="C17" s="11">
        <f>(H8/G$9)</f>
        <v>0.0015267175572519084</v>
      </c>
      <c r="D17" s="10">
        <f>(B8*0.08)/E8</f>
        <v>0.8083623693379791</v>
      </c>
      <c r="J17" s="10"/>
      <c r="K17" s="11"/>
      <c r="L17" s="10"/>
    </row>
    <row r="18" spans="2:12" ht="12.75">
      <c r="B18" s="12"/>
      <c r="J18" s="10"/>
      <c r="K18" s="11"/>
      <c r="L18" s="10"/>
    </row>
    <row r="19" spans="1:12" s="18" customFormat="1" ht="12.75">
      <c r="A19" s="18" t="s">
        <v>14</v>
      </c>
      <c r="G19" s="19"/>
      <c r="H19" s="19"/>
      <c r="J19" s="20"/>
      <c r="K19" s="21"/>
      <c r="L19" s="20"/>
    </row>
    <row r="20" spans="1:9" s="3" customFormat="1" ht="12.75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4" t="s">
        <v>6</v>
      </c>
      <c r="H20" s="4" t="s">
        <v>7</v>
      </c>
      <c r="I20" s="3" t="s">
        <v>12</v>
      </c>
    </row>
    <row r="21" spans="1:9" ht="12.75">
      <c r="A21" s="5" t="s">
        <v>8</v>
      </c>
      <c r="B21" s="5">
        <v>7100</v>
      </c>
      <c r="C21" s="5">
        <v>50</v>
      </c>
      <c r="D21" s="6">
        <v>200000</v>
      </c>
      <c r="E21" s="5">
        <f>200+(0.08*B21)+(0.3*F21)</f>
        <v>1101.8429999999998</v>
      </c>
      <c r="F21" s="13">
        <v>1112.81</v>
      </c>
      <c r="G21" s="7">
        <f>F21*D21</f>
        <v>222562000</v>
      </c>
      <c r="H21" s="7">
        <f>G21/C21</f>
        <v>4451240</v>
      </c>
      <c r="I21" s="7">
        <f>E21*D21</f>
        <v>220368599.99999997</v>
      </c>
    </row>
    <row r="22" spans="1:9" ht="12.75">
      <c r="A22" s="5" t="s">
        <v>9</v>
      </c>
      <c r="B22" s="5">
        <v>9300</v>
      </c>
      <c r="C22" s="5">
        <v>100</v>
      </c>
      <c r="D22" s="6">
        <v>350000</v>
      </c>
      <c r="E22" s="5">
        <f>200+(0.08*B22)+(0.3*F22)</f>
        <v>1101.854</v>
      </c>
      <c r="F22" s="13">
        <v>526.18</v>
      </c>
      <c r="G22" s="7">
        <f>F22*D22</f>
        <v>184162999.99999997</v>
      </c>
      <c r="H22" s="7">
        <f>G22/C22</f>
        <v>1841629.9999999998</v>
      </c>
      <c r="I22" s="7">
        <f aca="true" t="shared" si="0" ref="I22:I37">E22*D22</f>
        <v>385648900</v>
      </c>
    </row>
    <row r="23" spans="1:9" ht="12.75">
      <c r="A23" s="5" t="s">
        <v>10</v>
      </c>
      <c r="B23" s="5">
        <v>11200</v>
      </c>
      <c r="C23" s="5">
        <v>100</v>
      </c>
      <c r="D23" s="6">
        <v>350000</v>
      </c>
      <c r="E23" s="5">
        <f>200+(0.08*B23)+(0.3*F23)</f>
        <v>1101.85</v>
      </c>
      <c r="F23" s="13">
        <v>19.5</v>
      </c>
      <c r="G23" s="7">
        <f>F23*D23</f>
        <v>6825000</v>
      </c>
      <c r="H23" s="7">
        <f>G23/C23</f>
        <v>68250</v>
      </c>
      <c r="I23" s="7">
        <f t="shared" si="0"/>
        <v>385647499.99999994</v>
      </c>
    </row>
    <row r="24" spans="1:9" ht="12.75">
      <c r="A24" s="6">
        <v>12000</v>
      </c>
      <c r="B24" s="5">
        <v>14500</v>
      </c>
      <c r="C24" s="5">
        <v>50</v>
      </c>
      <c r="D24" s="6">
        <v>100000</v>
      </c>
      <c r="E24" s="5">
        <f>200+(0.08*B24)+(0.3*F24)</f>
        <v>1101.85</v>
      </c>
      <c r="F24" s="13">
        <v>-860.5</v>
      </c>
      <c r="G24" s="7">
        <f>F24*D24</f>
        <v>-86050000</v>
      </c>
      <c r="H24" s="7">
        <f>G24/C24</f>
        <v>-1721000</v>
      </c>
      <c r="I24" s="7">
        <f t="shared" si="0"/>
        <v>110184999.99999999</v>
      </c>
    </row>
    <row r="25" spans="7:12" ht="12.75">
      <c r="G25" s="7">
        <f>SUM(G21:G24)</f>
        <v>327500000</v>
      </c>
      <c r="I25" s="7">
        <f t="shared" si="0"/>
        <v>0</v>
      </c>
      <c r="J25" s="10"/>
      <c r="K25" s="11"/>
      <c r="L25" s="10"/>
    </row>
    <row r="26" spans="1:12" ht="12.75">
      <c r="A26" s="3" t="s">
        <v>0</v>
      </c>
      <c r="B26" s="3" t="s">
        <v>19</v>
      </c>
      <c r="C26" s="3" t="s">
        <v>20</v>
      </c>
      <c r="D26" s="3" t="s">
        <v>16</v>
      </c>
      <c r="I26" s="7"/>
      <c r="J26" s="10"/>
      <c r="K26" s="11"/>
      <c r="L26" s="10"/>
    </row>
    <row r="27" spans="1:12" ht="12.75">
      <c r="A27" s="5" t="s">
        <v>8</v>
      </c>
      <c r="B27" s="10">
        <f>G21/I21</f>
        <v>1.009953323658634</v>
      </c>
      <c r="C27" s="11">
        <f>(H21/G$9)</f>
        <v>0.01359157251908397</v>
      </c>
      <c r="D27" s="10">
        <f>(B21*0.08)/E21</f>
        <v>0.515499939646574</v>
      </c>
      <c r="I27" s="7"/>
      <c r="J27" s="10"/>
      <c r="K27" s="11"/>
      <c r="L27" s="10"/>
    </row>
    <row r="28" spans="1:12" ht="12.75">
      <c r="A28" s="5" t="s">
        <v>9</v>
      </c>
      <c r="B28" s="10">
        <f>G22/I22</f>
        <v>0.4775405816015551</v>
      </c>
      <c r="C28" s="11">
        <f>(H22/G$9)</f>
        <v>0.0056232977099236634</v>
      </c>
      <c r="D28" s="10">
        <f>(B22*0.08)/E22</f>
        <v>0.6752255743501407</v>
      </c>
      <c r="I28" s="7"/>
      <c r="J28" s="10"/>
      <c r="K28" s="11"/>
      <c r="L28" s="10"/>
    </row>
    <row r="29" spans="1:12" ht="12.75">
      <c r="A29" s="5" t="s">
        <v>10</v>
      </c>
      <c r="B29" s="10">
        <f>G23/I23</f>
        <v>0.0176975087353088</v>
      </c>
      <c r="C29" s="11">
        <f>(H23/G$9)</f>
        <v>0.0002083969465648855</v>
      </c>
      <c r="D29" s="10">
        <f>(B23*0.08)/E23</f>
        <v>0.8131778372736762</v>
      </c>
      <c r="I29" s="7"/>
      <c r="J29" s="10"/>
      <c r="K29" s="11"/>
      <c r="L29" s="10"/>
    </row>
    <row r="30" spans="1:12" ht="12.75">
      <c r="A30" s="6">
        <v>12000</v>
      </c>
      <c r="B30" s="10">
        <f>G24/I24</f>
        <v>-0.7809592957299089</v>
      </c>
      <c r="C30" s="11">
        <f>(H24/G$9)</f>
        <v>-0.005254961832061068</v>
      </c>
      <c r="D30" s="10">
        <f>(B24*0.08)/E24</f>
        <v>1.0527748786132414</v>
      </c>
      <c r="I30" s="7"/>
      <c r="J30" s="10"/>
      <c r="K30" s="11"/>
      <c r="L30" s="10"/>
    </row>
    <row r="31" spans="9:12" ht="12.75">
      <c r="I31" s="7">
        <f t="shared" si="0"/>
        <v>0</v>
      </c>
      <c r="J31" s="10"/>
      <c r="K31" s="11"/>
      <c r="L31" s="10"/>
    </row>
    <row r="32" spans="1:12" s="18" customFormat="1" ht="12.75">
      <c r="A32" s="18" t="s">
        <v>15</v>
      </c>
      <c r="G32" s="19"/>
      <c r="H32" s="19"/>
      <c r="I32" s="19">
        <f t="shared" si="0"/>
        <v>0</v>
      </c>
      <c r="J32" s="20"/>
      <c r="K32" s="21"/>
      <c r="L32" s="20"/>
    </row>
    <row r="33" spans="1:9" s="3" customFormat="1" ht="12.75">
      <c r="A33" s="3" t="s">
        <v>0</v>
      </c>
      <c r="B33" s="3" t="s">
        <v>1</v>
      </c>
      <c r="C33" s="3" t="s">
        <v>2</v>
      </c>
      <c r="D33" s="3" t="s">
        <v>3</v>
      </c>
      <c r="E33" s="3" t="s">
        <v>4</v>
      </c>
      <c r="F33" s="3" t="s">
        <v>5</v>
      </c>
      <c r="G33" s="4" t="s">
        <v>6</v>
      </c>
      <c r="H33" s="4" t="s">
        <v>7</v>
      </c>
      <c r="I33" s="3" t="s">
        <v>12</v>
      </c>
    </row>
    <row r="34" spans="1:9" ht="12.75">
      <c r="A34" s="5" t="s">
        <v>8</v>
      </c>
      <c r="B34" s="5">
        <v>7100</v>
      </c>
      <c r="C34" s="5">
        <v>50</v>
      </c>
      <c r="D34" s="6">
        <v>200000</v>
      </c>
      <c r="E34" s="5">
        <v>1360.3</v>
      </c>
      <c r="F34" s="14">
        <f>(E34-200-(0.08*B34))/0.3</f>
        <v>1974.3333333333333</v>
      </c>
      <c r="G34" s="7">
        <f>F34*D34</f>
        <v>394866666.6666666</v>
      </c>
      <c r="H34" s="7">
        <f>G34/C34</f>
        <v>7897333.333333332</v>
      </c>
      <c r="I34" s="7">
        <f t="shared" si="0"/>
        <v>272060000</v>
      </c>
    </row>
    <row r="35" spans="1:9" ht="12.75">
      <c r="A35" s="5" t="s">
        <v>9</v>
      </c>
      <c r="B35" s="5">
        <v>9300</v>
      </c>
      <c r="C35" s="5">
        <v>100</v>
      </c>
      <c r="D35" s="6">
        <v>350000</v>
      </c>
      <c r="E35" s="5">
        <v>1360.3</v>
      </c>
      <c r="F35" s="14">
        <f>(E35-200-(0.08*B35))/0.3</f>
        <v>1387.6666666666665</v>
      </c>
      <c r="G35" s="7">
        <f>F35*D35</f>
        <v>485683333.33333325</v>
      </c>
      <c r="H35" s="7">
        <f>G35/C35</f>
        <v>4856833.333333332</v>
      </c>
      <c r="I35" s="7">
        <f t="shared" si="0"/>
        <v>476105000</v>
      </c>
    </row>
    <row r="36" spans="1:9" ht="12.75">
      <c r="A36" s="5" t="s">
        <v>10</v>
      </c>
      <c r="B36" s="5">
        <v>11200</v>
      </c>
      <c r="C36" s="5">
        <v>100</v>
      </c>
      <c r="D36" s="6">
        <v>350000</v>
      </c>
      <c r="E36" s="5">
        <v>1360.3</v>
      </c>
      <c r="F36" s="14">
        <f>(E36-200-(0.08*B36))/0.3</f>
        <v>880.9999999999999</v>
      </c>
      <c r="G36" s="7">
        <f>F36*D36</f>
        <v>308349999.99999994</v>
      </c>
      <c r="H36" s="7">
        <f>G36/C36</f>
        <v>3083499.9999999995</v>
      </c>
      <c r="I36" s="7">
        <f t="shared" si="0"/>
        <v>476105000</v>
      </c>
    </row>
    <row r="37" spans="1:9" ht="12.75">
      <c r="A37" s="6">
        <v>12000</v>
      </c>
      <c r="B37" s="5">
        <v>14500</v>
      </c>
      <c r="C37" s="5">
        <v>50</v>
      </c>
      <c r="D37" s="6">
        <v>100000</v>
      </c>
      <c r="E37" s="5">
        <f>200+(0.08*B37)+(0.3*F37)</f>
        <v>1360.3</v>
      </c>
      <c r="F37" s="14">
        <v>1</v>
      </c>
      <c r="G37" s="7">
        <f>F37*D37</f>
        <v>100000</v>
      </c>
      <c r="H37" s="7">
        <f>G37/C37</f>
        <v>2000</v>
      </c>
      <c r="I37" s="7">
        <f t="shared" si="0"/>
        <v>136030000</v>
      </c>
    </row>
    <row r="38" spans="7:12" ht="12.75">
      <c r="G38" s="7">
        <f>SUM(G34:G37)</f>
        <v>1188999999.9999998</v>
      </c>
      <c r="J38" s="10"/>
      <c r="K38" s="11"/>
      <c r="L38" s="10"/>
    </row>
    <row r="39" spans="1:12" ht="12.75">
      <c r="A39" s="3" t="s">
        <v>0</v>
      </c>
      <c r="B39" s="3" t="s">
        <v>19</v>
      </c>
      <c r="C39" s="3" t="s">
        <v>20</v>
      </c>
      <c r="D39" s="3" t="s">
        <v>16</v>
      </c>
      <c r="J39" s="10"/>
      <c r="K39" s="11"/>
      <c r="L39" s="10"/>
    </row>
    <row r="40" spans="1:12" ht="12.75">
      <c r="A40" s="5" t="s">
        <v>8</v>
      </c>
      <c r="B40" s="10">
        <f>G34/I34</f>
        <v>1.4513955254968265</v>
      </c>
      <c r="C40" s="11">
        <f>(H34/G$9)</f>
        <v>0.02411399491094147</v>
      </c>
      <c r="D40" s="10">
        <f>(B34*0.08)/E34</f>
        <v>0.4175549511137249</v>
      </c>
      <c r="J40" s="10"/>
      <c r="K40" s="11"/>
      <c r="L40" s="10"/>
    </row>
    <row r="41" spans="1:12" ht="12.75">
      <c r="A41" s="5" t="s">
        <v>9</v>
      </c>
      <c r="B41" s="10">
        <f>G35/I35</f>
        <v>1.0201181112009603</v>
      </c>
      <c r="C41" s="11">
        <f>(H35/G$9)</f>
        <v>0.014830025445292617</v>
      </c>
      <c r="D41" s="10">
        <f>(B35*0.08)/E35</f>
        <v>0.5469381754024848</v>
      </c>
      <c r="J41" s="10"/>
      <c r="K41" s="11"/>
      <c r="L41" s="10"/>
    </row>
    <row r="42" spans="1:12" ht="12.75">
      <c r="A42" s="5" t="s">
        <v>10</v>
      </c>
      <c r="B42" s="10">
        <f>G36/I36</f>
        <v>0.6476512533999852</v>
      </c>
      <c r="C42" s="11">
        <f>(H36/G$9)</f>
        <v>0.009415267175572518</v>
      </c>
      <c r="D42" s="10">
        <f>(B36*0.08)/E36</f>
        <v>0.6586782327427774</v>
      </c>
      <c r="J42" s="10"/>
      <c r="K42" s="11"/>
      <c r="L42" s="10"/>
    </row>
    <row r="43" spans="1:12" ht="12.75">
      <c r="A43" s="6">
        <v>12000</v>
      </c>
      <c r="B43" s="10">
        <f>G37/I37</f>
        <v>0.0007351319561861355</v>
      </c>
      <c r="C43" s="11">
        <f>(H37/G$9)</f>
        <v>6.106870229007634E-06</v>
      </c>
      <c r="D43" s="10">
        <f>(B37*0.08)/E37</f>
        <v>0.8527530691759171</v>
      </c>
      <c r="J43" s="10"/>
      <c r="K43" s="11"/>
      <c r="L43" s="10"/>
    </row>
    <row r="44" spans="1:12" ht="12.75">
      <c r="A44" s="6"/>
      <c r="J44" s="10"/>
      <c r="K44" s="11"/>
      <c r="L44" s="10"/>
    </row>
    <row r="45" spans="1:12" s="18" customFormat="1" ht="12.75">
      <c r="A45" s="18" t="s">
        <v>18</v>
      </c>
      <c r="G45" s="19"/>
      <c r="H45" s="19"/>
      <c r="J45" s="20"/>
      <c r="K45" s="21"/>
      <c r="L45" s="20"/>
    </row>
    <row r="46" spans="1:9" s="3" customFormat="1" ht="12.75">
      <c r="A46" s="3" t="s">
        <v>0</v>
      </c>
      <c r="B46" s="3" t="s">
        <v>1</v>
      </c>
      <c r="C46" s="3" t="s">
        <v>2</v>
      </c>
      <c r="D46" s="3" t="s">
        <v>3</v>
      </c>
      <c r="E46" s="3" t="s">
        <v>4</v>
      </c>
      <c r="F46" s="3" t="s">
        <v>5</v>
      </c>
      <c r="G46" s="4" t="s">
        <v>6</v>
      </c>
      <c r="H46" s="4" t="s">
        <v>7</v>
      </c>
      <c r="I46" s="3" t="s">
        <v>12</v>
      </c>
    </row>
    <row r="47" spans="1:9" ht="12.75">
      <c r="A47" s="5" t="s">
        <v>8</v>
      </c>
      <c r="B47" s="5">
        <v>7100</v>
      </c>
      <c r="C47" s="5">
        <v>50</v>
      </c>
      <c r="D47" s="6">
        <v>200000</v>
      </c>
      <c r="E47" s="5">
        <v>1101.85</v>
      </c>
      <c r="F47" s="14">
        <f>(E47-200-(0.08*B47))/0.3</f>
        <v>1112.833333333333</v>
      </c>
      <c r="G47" s="7">
        <f>F47*D47</f>
        <v>222566666.6666666</v>
      </c>
      <c r="H47" s="7">
        <f>G47/C47</f>
        <v>4451333.333333332</v>
      </c>
      <c r="I47" s="7">
        <f>E47*D47</f>
        <v>220369999.99999997</v>
      </c>
    </row>
    <row r="48" spans="1:9" ht="12.75">
      <c r="A48" s="5" t="s">
        <v>9</v>
      </c>
      <c r="B48" s="5">
        <v>9300</v>
      </c>
      <c r="C48" s="5">
        <v>100</v>
      </c>
      <c r="D48" s="6">
        <v>350000</v>
      </c>
      <c r="E48" s="5">
        <v>1101.85</v>
      </c>
      <c r="F48" s="14">
        <f>(E48-200-(0.08*B48))/0.3</f>
        <v>526.1666666666664</v>
      </c>
      <c r="G48" s="7">
        <f>F48*D48</f>
        <v>184158333.33333325</v>
      </c>
      <c r="H48" s="7">
        <f>G48/C48</f>
        <v>1841583.3333333326</v>
      </c>
      <c r="I48" s="7">
        <f>E48*D48</f>
        <v>385647499.99999994</v>
      </c>
    </row>
    <row r="49" spans="1:9" ht="12.75">
      <c r="A49" s="5" t="s">
        <v>10</v>
      </c>
      <c r="B49" s="5">
        <v>11200</v>
      </c>
      <c r="C49" s="5">
        <v>100</v>
      </c>
      <c r="D49" s="6">
        <v>350000</v>
      </c>
      <c r="E49" s="5">
        <v>1101.85</v>
      </c>
      <c r="F49" s="14">
        <f>(E49-200-(0.08*B49))/0.3</f>
        <v>19.499999999999698</v>
      </c>
      <c r="G49" s="7">
        <f>F49*D49</f>
        <v>6824999.999999895</v>
      </c>
      <c r="H49" s="7">
        <f>G49/C49</f>
        <v>68249.99999999895</v>
      </c>
      <c r="I49" s="7">
        <f>E49*D49</f>
        <v>385647499.99999994</v>
      </c>
    </row>
    <row r="50" spans="1:9" ht="12.75">
      <c r="A50" s="6">
        <v>12000</v>
      </c>
      <c r="B50" s="5">
        <v>14500</v>
      </c>
      <c r="C50" s="5">
        <v>50</v>
      </c>
      <c r="D50" s="6">
        <v>100000</v>
      </c>
      <c r="E50" s="5">
        <v>1101.85</v>
      </c>
      <c r="F50" s="14">
        <f>(E50-200-(0.08*B50))/0.3</f>
        <v>-860.5000000000003</v>
      </c>
      <c r="G50" s="7">
        <f>F50*D50</f>
        <v>-86050000.00000003</v>
      </c>
      <c r="H50" s="7">
        <f>G50/C50</f>
        <v>-1721000.0000000007</v>
      </c>
      <c r="I50" s="7">
        <f>E50*D50</f>
        <v>110184999.99999999</v>
      </c>
    </row>
    <row r="51" spans="1:12" s="3" customFormat="1" ht="12.75">
      <c r="A51" s="3" t="s">
        <v>11</v>
      </c>
      <c r="D51" s="8">
        <f>SUM(D47:D50)</f>
        <v>1000000</v>
      </c>
      <c r="G51" s="4">
        <f>SUM(G47:G50)</f>
        <v>327499999.99999976</v>
      </c>
      <c r="H51" s="4"/>
      <c r="I51" s="9">
        <f>SUM(I47:I50)</f>
        <v>1101849999.9999998</v>
      </c>
      <c r="J51" s="10"/>
      <c r="K51" s="11"/>
      <c r="L51" s="10"/>
    </row>
    <row r="52" spans="9:12" ht="12.75">
      <c r="I52" s="12">
        <f>I51/D51</f>
        <v>1101.8499999999997</v>
      </c>
      <c r="J52" s="10"/>
      <c r="K52" s="11"/>
      <c r="L52" s="10"/>
    </row>
    <row r="53" spans="1:12" ht="12.75">
      <c r="A53" s="3" t="s">
        <v>0</v>
      </c>
      <c r="B53" s="3" t="s">
        <v>19</v>
      </c>
      <c r="C53" s="3" t="s">
        <v>20</v>
      </c>
      <c r="D53" s="3" t="s">
        <v>16</v>
      </c>
      <c r="I53" s="12"/>
      <c r="J53" s="10"/>
      <c r="K53" s="11"/>
      <c r="L53" s="10"/>
    </row>
    <row r="54" spans="1:12" ht="12.75">
      <c r="A54" s="5" t="s">
        <v>8</v>
      </c>
      <c r="B54" s="10">
        <f>G47/I47</f>
        <v>1.009968083979973</v>
      </c>
      <c r="C54" s="11">
        <f>(H47/G$9)</f>
        <v>0.01359185750636132</v>
      </c>
      <c r="D54" s="10">
        <f>(B47*0.08)/E47</f>
        <v>0.5154966647002769</v>
      </c>
      <c r="I54" s="12"/>
      <c r="J54" s="10"/>
      <c r="K54" s="11"/>
      <c r="L54" s="10"/>
    </row>
    <row r="55" spans="1:12" ht="12.75">
      <c r="A55" s="5" t="s">
        <v>9</v>
      </c>
      <c r="B55" s="10">
        <f>G48/I48</f>
        <v>0.47753021433649456</v>
      </c>
      <c r="C55" s="11">
        <f>(H48/G$9)</f>
        <v>0.005623155216284985</v>
      </c>
      <c r="D55" s="10">
        <f>(B48*0.08)/E48</f>
        <v>0.6752280255933204</v>
      </c>
      <c r="I55" s="12"/>
      <c r="J55" s="10"/>
      <c r="K55" s="11"/>
      <c r="L55" s="10"/>
    </row>
    <row r="56" spans="1:12" ht="12.75">
      <c r="A56" s="5" t="s">
        <v>10</v>
      </c>
      <c r="B56" s="10">
        <f>G49/I49</f>
        <v>0.01769750873530853</v>
      </c>
      <c r="C56" s="11">
        <f>(H49/G$9)</f>
        <v>0.0002083969465648823</v>
      </c>
      <c r="D56" s="10">
        <f>(B49*0.08)/E49</f>
        <v>0.8131778372736762</v>
      </c>
      <c r="I56" s="12"/>
      <c r="J56" s="10"/>
      <c r="K56" s="11"/>
      <c r="L56" s="10"/>
    </row>
    <row r="57" spans="1:12" ht="12.75">
      <c r="A57" s="6">
        <v>12000</v>
      </c>
      <c r="B57" s="10">
        <f>G50/I50</f>
        <v>-0.7809592957299092</v>
      </c>
      <c r="C57" s="11">
        <f>(H50/G$9)</f>
        <v>-0.005254961832061071</v>
      </c>
      <c r="D57" s="10">
        <f>(B50*0.08)/E50</f>
        <v>1.0527748786132414</v>
      </c>
      <c r="J57" s="10"/>
      <c r="K57" s="11"/>
      <c r="L57" s="10"/>
    </row>
    <row r="58" spans="1:12" ht="12.75">
      <c r="A58" s="6"/>
      <c r="J58" s="10"/>
      <c r="K58" s="11"/>
      <c r="L58" s="10"/>
    </row>
    <row r="59" spans="1:12" s="18" customFormat="1" ht="12.75">
      <c r="A59" s="18" t="s">
        <v>17</v>
      </c>
      <c r="G59" s="19"/>
      <c r="H59" s="19"/>
      <c r="J59" s="20"/>
      <c r="K59" s="21"/>
      <c r="L59" s="20"/>
    </row>
    <row r="60" spans="1:9" s="3" customFormat="1" ht="12.75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5</v>
      </c>
      <c r="G60" s="4" t="s">
        <v>6</v>
      </c>
      <c r="H60" s="4" t="s">
        <v>7</v>
      </c>
      <c r="I60" s="3" t="s">
        <v>12</v>
      </c>
    </row>
    <row r="61" spans="1:9" ht="12.75">
      <c r="A61" s="5" t="s">
        <v>8</v>
      </c>
      <c r="B61" s="5">
        <v>7100</v>
      </c>
      <c r="C61" s="5">
        <v>50</v>
      </c>
      <c r="D61" s="6">
        <v>200000</v>
      </c>
      <c r="E61" s="5">
        <v>1101.85</v>
      </c>
      <c r="F61" s="14">
        <f>(E61-200-(0.08*B61))/0.3</f>
        <v>1112.833333333333</v>
      </c>
      <c r="G61" s="7">
        <f>F61*D61</f>
        <v>222566666.6666666</v>
      </c>
      <c r="H61" s="7">
        <f>G61/C61</f>
        <v>4451333.333333332</v>
      </c>
      <c r="I61" s="7">
        <f>E61*D61</f>
        <v>220369999.99999997</v>
      </c>
    </row>
    <row r="62" spans="1:9" ht="12.75">
      <c r="A62" s="5" t="s">
        <v>9</v>
      </c>
      <c r="B62" s="5">
        <v>9300</v>
      </c>
      <c r="C62" s="5">
        <v>100</v>
      </c>
      <c r="D62" s="6">
        <v>350000</v>
      </c>
      <c r="E62" s="5">
        <v>1101.85</v>
      </c>
      <c r="F62" s="14">
        <f>(E62-200-(0.08*B62))/0.3</f>
        <v>526.1666666666664</v>
      </c>
      <c r="G62" s="7">
        <f>F62*D62</f>
        <v>184158333.33333325</v>
      </c>
      <c r="H62" s="7">
        <f>G62/C62</f>
        <v>1841583.3333333326</v>
      </c>
      <c r="I62" s="7">
        <f>E62*D62</f>
        <v>385647499.99999994</v>
      </c>
    </row>
    <row r="63" spans="1:9" ht="12.75">
      <c r="A63" s="5" t="s">
        <v>10</v>
      </c>
      <c r="B63" s="5">
        <v>11200</v>
      </c>
      <c r="C63" s="5">
        <v>100</v>
      </c>
      <c r="D63" s="6">
        <v>350000</v>
      </c>
      <c r="E63" s="5">
        <v>1101.85</v>
      </c>
      <c r="F63" s="14">
        <f>(E63-200-(0.08*B63))/0.3</f>
        <v>19.499999999999698</v>
      </c>
      <c r="G63" s="7">
        <f>F63*D63</f>
        <v>6824999.999999895</v>
      </c>
      <c r="H63" s="7">
        <f>G63/C63</f>
        <v>68249.99999999895</v>
      </c>
      <c r="I63" s="7">
        <f>E63*D63</f>
        <v>385647499.99999994</v>
      </c>
    </row>
    <row r="64" spans="1:9" ht="12.75">
      <c r="A64" s="6">
        <v>12000</v>
      </c>
      <c r="B64" s="5">
        <v>14500</v>
      </c>
      <c r="C64" s="5">
        <v>50</v>
      </c>
      <c r="D64" s="6">
        <v>100000</v>
      </c>
      <c r="E64" s="5">
        <f>200+(0.08*B64)+(0.3*F64)</f>
        <v>1360.3</v>
      </c>
      <c r="F64" s="14">
        <v>1</v>
      </c>
      <c r="G64" s="7">
        <f>F64*D64</f>
        <v>100000</v>
      </c>
      <c r="H64" s="7">
        <f>G64/C64</f>
        <v>2000</v>
      </c>
      <c r="I64" s="7">
        <f>E64*D64</f>
        <v>136030000</v>
      </c>
    </row>
    <row r="65" spans="1:9" s="3" customFormat="1" ht="12.75">
      <c r="A65" s="3" t="s">
        <v>11</v>
      </c>
      <c r="D65" s="8">
        <f>SUM(D61:D64)</f>
        <v>1000000</v>
      </c>
      <c r="G65" s="4">
        <f>SUM(G61:G64)</f>
        <v>413649999.99999976</v>
      </c>
      <c r="H65" s="4"/>
      <c r="I65" s="9">
        <f>SUM(I61:I64)</f>
        <v>1127694999.9999998</v>
      </c>
    </row>
    <row r="67" spans="1:4" ht="12.75">
      <c r="A67" s="3" t="s">
        <v>0</v>
      </c>
      <c r="B67" s="3" t="s">
        <v>19</v>
      </c>
      <c r="C67" s="3" t="s">
        <v>20</v>
      </c>
      <c r="D67" s="3" t="s">
        <v>16</v>
      </c>
    </row>
    <row r="68" spans="1:4" ht="12.75">
      <c r="A68" s="5" t="s">
        <v>8</v>
      </c>
      <c r="B68" s="10">
        <f>G61/I61</f>
        <v>1.009968083979973</v>
      </c>
      <c r="C68" s="11">
        <f>(H61/G$9)</f>
        <v>0.01359185750636132</v>
      </c>
      <c r="D68" s="10">
        <f>(B61*0.08)/E61</f>
        <v>0.5154966647002769</v>
      </c>
    </row>
    <row r="69" spans="1:4" ht="12.75">
      <c r="A69" s="5" t="s">
        <v>9</v>
      </c>
      <c r="B69" s="10">
        <f>G62/I62</f>
        <v>0.47753021433649456</v>
      </c>
      <c r="C69" s="11">
        <f>(H62/G$9)</f>
        <v>0.005623155216284985</v>
      </c>
      <c r="D69" s="10">
        <f>(B62*0.08)/E62</f>
        <v>0.6752280255933204</v>
      </c>
    </row>
    <row r="70" spans="1:4" ht="12.75">
      <c r="A70" s="5" t="s">
        <v>10</v>
      </c>
      <c r="B70" s="10">
        <f>G63/I63</f>
        <v>0.01769750873530853</v>
      </c>
      <c r="C70" s="11">
        <f>(H63/G$9)</f>
        <v>0.0002083969465648823</v>
      </c>
      <c r="D70" s="10">
        <f>(B63*0.08)/E63</f>
        <v>0.8131778372736762</v>
      </c>
    </row>
    <row r="71" spans="1:4" ht="12.75">
      <c r="A71" s="6">
        <v>12000</v>
      </c>
      <c r="B71" s="10">
        <f>G64/I64</f>
        <v>0.0007351319561861355</v>
      </c>
      <c r="C71" s="11">
        <f>(H64/G$9)</f>
        <v>6.106870229007634E-06</v>
      </c>
      <c r="D71" s="10">
        <f>(B64*0.08)/E64</f>
        <v>0.8527530691759171</v>
      </c>
    </row>
  </sheetData>
  <printOptions/>
  <pageMargins left="0.75" right="0.75" top="1" bottom="1" header="0.5" footer="0.5"/>
  <pageSetup fitToHeight="1" fitToWidth="1" horizontalDpi="300" verticalDpi="3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Urban Studies and Planning, 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M. Kim</dc:creator>
  <cp:keywords/>
  <dc:description/>
  <cp:lastModifiedBy>Annis Whitlow</cp:lastModifiedBy>
  <cp:lastPrinted>2003-12-02T23:52:17Z</cp:lastPrinted>
  <dcterms:created xsi:type="dcterms:W3CDTF">2003-11-10T20:13:34Z</dcterms:created>
  <dcterms:modified xsi:type="dcterms:W3CDTF">2005-07-28T18:31:04Z</dcterms:modified>
  <cp:category/>
  <cp:version/>
  <cp:contentType/>
  <cp:contentStatus/>
</cp:coreProperties>
</file>