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40" windowWidth="38400" windowHeight="16380" tabRatio="605" activeTab="8"/>
  </bookViews>
  <sheets>
    <sheet name="Review" sheetId="1" r:id="rId1"/>
    <sheet name="Cycling" sheetId="2" r:id="rId2"/>
    <sheet name="Bland's rule" sheetId="3" r:id="rId3"/>
    <sheet name="Improvement" sheetId="4" r:id="rId4"/>
    <sheet name="Alternative Opt" sheetId="5" r:id="rId5"/>
    <sheet name="Perturbation" sheetId="6" r:id="rId6"/>
    <sheet name="Parametric" sheetId="7" r:id="rId7"/>
    <sheet name="Big M" sheetId="8" r:id="rId8"/>
    <sheet name="Phase 1,2" sheetId="9" r:id="rId9"/>
  </sheets>
  <definedNames>
    <definedName name="alpha" localSheetId="4">'Alternative Opt'!$AA$6:$AB$15</definedName>
    <definedName name="alpha" localSheetId="7">'Big M'!$AA$6:$AB$15</definedName>
    <definedName name="alpha" localSheetId="3">'Improvement'!$AA$6:$AB$15</definedName>
    <definedName name="alpha" localSheetId="6">'Parametric'!$AA$6:$AB$15</definedName>
    <definedName name="alpha" localSheetId="5">'Perturbation'!$AA$6:$AB$15</definedName>
    <definedName name="alpha" localSheetId="8">'Phase 1,2'!$AA$6:$AB$15</definedName>
    <definedName name="alpha">'Review'!$AA$6:$AB$15</definedName>
    <definedName name="alpha8" localSheetId="2">'Bland''s rule'!$AA$6:$AB$15</definedName>
    <definedName name="alpha8" localSheetId="1">'Cycling'!$AA$6:$AB$15</definedName>
    <definedName name="alpha8">#REF!</definedName>
    <definedName name="instructions08" localSheetId="2">'Bland''s rule'!$U$100:$X$149</definedName>
    <definedName name="instructions08">'Cycling'!$U$100:$X$149</definedName>
    <definedName name="instructions10" localSheetId="4">'Alternative Opt'!$U$100:$X$149</definedName>
    <definedName name="instructions10" localSheetId="7">'Big M'!$U$100:$X$149</definedName>
    <definedName name="instructions10" localSheetId="3">'Improvement'!$U$100:$X$149</definedName>
    <definedName name="instructions10" localSheetId="6">'Parametric'!$U$100:$X$149</definedName>
    <definedName name="instructions10" localSheetId="5">'Perturbation'!$U$100:$X$149</definedName>
    <definedName name="instructions10" localSheetId="8">'Phase 1,2'!$U$100:$X$149</definedName>
    <definedName name="instructions10">'Review'!$U$100:$X$149</definedName>
    <definedName name="matrix11">'Alternative Opt'!$F$11:$P$62</definedName>
    <definedName name="matrix2" localSheetId="3">'Improvement'!$F$11:$P$62</definedName>
    <definedName name="matrix2">'Review'!$F$11:$P$62</definedName>
    <definedName name="matrix3">'Big M'!$F$11:$P$62</definedName>
    <definedName name="matrix4">'Phase 1,2'!$F$11:$P$62</definedName>
    <definedName name="matrix5">'Parametric'!$F$11:$P$62</definedName>
    <definedName name="matrix7">'Perturbation'!$F$11:$P$62</definedName>
    <definedName name="matrix8" localSheetId="2">'Bland''s rule'!$F$11:$P$62</definedName>
    <definedName name="matrix8" localSheetId="1">'Cycling'!$F$11:$P$62</definedName>
    <definedName name="matrix8">#REF!</definedName>
    <definedName name="matrix9">#REF!</definedName>
  </definedNames>
  <calcPr fullCalcOnLoad="1"/>
</workbook>
</file>

<file path=xl/sharedStrings.xml><?xml version="1.0" encoding="utf-8"?>
<sst xmlns="http://schemas.openxmlformats.org/spreadsheetml/2006/main" count="1084" uniqueCount="197">
  <si>
    <t>The objective function is already set up with the correct values as a function of q.</t>
  </si>
  <si>
    <t>We want you to solve the problem for all values of q from 0 to infinity.  We'll offer guidance along the way.</t>
  </si>
  <si>
    <t>q</t>
  </si>
  <si>
    <r>
      <t>s</t>
    </r>
    <r>
      <rPr>
        <vertAlign val="subscript"/>
        <sz val="10"/>
        <rFont val="Verdana"/>
        <family val="0"/>
      </rPr>
      <t>1</t>
    </r>
  </si>
  <si>
    <r>
      <t>s</t>
    </r>
    <r>
      <rPr>
        <vertAlign val="subscript"/>
        <sz val="10"/>
        <rFont val="Verdana"/>
        <family val="0"/>
      </rPr>
      <t>2</t>
    </r>
  </si>
  <si>
    <r>
      <t>s</t>
    </r>
    <r>
      <rPr>
        <vertAlign val="subscript"/>
        <sz val="10"/>
        <rFont val="Verdana"/>
        <family val="0"/>
      </rPr>
      <t>3</t>
    </r>
  </si>
  <si>
    <t>Column</t>
  </si>
  <si>
    <t>Row</t>
  </si>
  <si>
    <t>N</t>
  </si>
  <si>
    <t>P</t>
  </si>
  <si>
    <t>At this point, you can write the BFS on the answer sheet and put the upper bound as infinity.</t>
  </si>
  <si>
    <t>That's all for this problem.  Bye.</t>
  </si>
  <si>
    <t>You can tell when this happens because the cost coefficients of the non-basic variables decrease or stay the same as q increases.</t>
  </si>
  <si>
    <r>
      <t>s</t>
    </r>
    <r>
      <rPr>
        <vertAlign val="subscript"/>
        <sz val="10"/>
        <rFont val="Verdana"/>
        <family val="0"/>
      </rPr>
      <t>1</t>
    </r>
  </si>
  <si>
    <t>In the big M method, we penalize the artifiical variables by making the costs -M.  One difficulty is that we don't know the right value of -M to begin with.</t>
  </si>
  <si>
    <t>If we guess a really negative number such as - 1 trillion, it might make the computations numerically unstable.</t>
  </si>
  <si>
    <t>That's computer-speak for saying that the computer round-off errors will be so large that the answers will be very inaccurate.</t>
  </si>
  <si>
    <t>If there is a feasible solution for the original problem, then there will be an optimal solution to this "Phase 1 problem" in which y1 = y2 = y3 = 0.</t>
  </si>
  <si>
    <t>If there is no feasible solution for the original problem, then the optimal solution will require that some y variable is positive.</t>
  </si>
  <si>
    <t>Hi,  McGraph and I will be helping out with the parametric simplex method.</t>
  </si>
  <si>
    <t>That's all for now.  Bye.</t>
  </si>
  <si>
    <t>q</t>
  </si>
  <si>
    <t>We will now admit that we left out a weakness of the big M method.  Suppose that there is no feasible solution for the original problem.</t>
  </si>
  <si>
    <t xml:space="preserve">It's possible that the big M method will end with an unbounded solution.  But it may be an unbounded infeasible solution. </t>
  </si>
  <si>
    <t>In the Phase 1 method, the optimal objective value is 0 or lower.  There is no danger of having an unbounded solution.</t>
  </si>
  <si>
    <t>There are ways around this difficulty for the big M method, but we won't bother with them for now.  It's another subtlety of linear programming.</t>
  </si>
  <si>
    <t>Hi,  McGraph and I will be helping out with the Phase 1 - Phase 2 method for linear programming.</t>
  </si>
  <si>
    <t>Pivots do not change the set of feasible solutions.  Write out the three constraints corresponding to the last three rows of the optimal tableau.</t>
  </si>
  <si>
    <t xml:space="preserve">If you did it correctly, you will see that one of the constraints cannot be satisfied with any non-negative choice of original variables. </t>
  </si>
  <si>
    <t>Start off as before so that the basic variables are y1, y2, and y3 and so that the tableau is in canonical form.</t>
  </si>
  <si>
    <t>Then pivot until you get an optimal solution.</t>
  </si>
  <si>
    <t>If you did it correctly, you will find that y2 is a basic variable in the optimal solution.</t>
  </si>
  <si>
    <t>This implies that the original problem is infeasible.  Before going on, see if you can figure out whether whether there is a simple "proof" that the problem is infeasible.</t>
  </si>
  <si>
    <t>That's it for the Phase1- Phase 2 method.  The Phase 1 problem refers to the LP with artificial variables that led you to a feasible basis for the original problem.</t>
  </si>
  <si>
    <r>
      <t>s</t>
    </r>
    <r>
      <rPr>
        <vertAlign val="subscript"/>
        <sz val="10"/>
        <rFont val="Verdana"/>
        <family val="0"/>
      </rPr>
      <t>2</t>
    </r>
  </si>
  <si>
    <t>Otherwise, pivot until you have an optimal basis for the original problem.  The artificial variables should be ignored and not permitted into the basis.</t>
  </si>
  <si>
    <t>Here the objective function is as follows:  c1 = -3 + .2q, c2 = -5 + .4q,  c3 = -7 + .4q, c4 = -1.  The other variables have a cost of 0.</t>
  </si>
  <si>
    <t>Don't erase them.  We'll need them later.</t>
  </si>
  <si>
    <t>Now, carry out two additional pivots so that the tableau is in canonical form with basic variables y1, y2 and y3.</t>
  </si>
  <si>
    <t>Now continue the simplex algorithm until you have a new optimal solution for the phase 1 problem.</t>
  </si>
  <si>
    <t>You will notice that all three artificial variables are nonbasic.  That's good.</t>
  </si>
  <si>
    <t>We are now halfway there.  We now have a feasible basis for the original problem.</t>
  </si>
  <si>
    <t>It's a lot like the big M method.</t>
  </si>
  <si>
    <t>If you did it correctly, the three artificial variables will all be non-basic, and thus they are 0 in the bfs.  This implies that the bfs is also optimal for the original problem.</t>
  </si>
  <si>
    <t>That's it.  Bye</t>
  </si>
  <si>
    <t>alpha</t>
  </si>
  <si>
    <t>Column</t>
  </si>
  <si>
    <t>Row</t>
  </si>
  <si>
    <t>M</t>
  </si>
  <si>
    <t>N</t>
  </si>
  <si>
    <t>P</t>
  </si>
  <si>
    <t>It's OK to have variables y1 to y3 show up in the tableaus.  But they need to be nonbasic variables in the optimal solution if we want to solve the original problem.</t>
  </si>
  <si>
    <t>You will notice that there is a box with a "-5" in it to the right of "M"</t>
  </si>
  <si>
    <t>It's right above me.</t>
  </si>
  <si>
    <t>The value is stored as a penalty for the artificial variables.  If -M is big enough, then each artificial variable will be 0 in an optimal solution.</t>
  </si>
  <si>
    <t>It's clear that there will be a basic feasible solution for this problem with basic variables y1, y2, and y3.  But the tableau is not in canonical form.</t>
  </si>
  <si>
    <t>Now carry out the simplex algorithm until you have an optimal solution for this problem.</t>
  </si>
  <si>
    <t>Step number</t>
  </si>
  <si>
    <t xml:space="preserve">At this point, change the objective of the FIRST tableau so that the objective function is  the original objective function:     -3 x1 + x2 + x3 + 2 x4. </t>
  </si>
  <si>
    <t>In the Phase 1 method, we avoid this problem by ignoring the original costs.  Instead we ask for a solution that maximizes   -y1 -y2 -y3.</t>
  </si>
  <si>
    <t>You can try decreasing M, say to -100, you will find that the cost coefficients get even more negative.  No matter what you do, the current bfs remains optimal.</t>
  </si>
  <si>
    <r>
      <t>y</t>
    </r>
    <r>
      <rPr>
        <vertAlign val="subscript"/>
        <sz val="10"/>
        <rFont val="Verdana"/>
        <family val="0"/>
      </rPr>
      <t>1</t>
    </r>
  </si>
  <si>
    <r>
      <t>y</t>
    </r>
    <r>
      <rPr>
        <vertAlign val="subscript"/>
        <sz val="10"/>
        <rFont val="Verdana"/>
        <family val="0"/>
      </rPr>
      <t>2</t>
    </r>
  </si>
  <si>
    <r>
      <t>y</t>
    </r>
    <r>
      <rPr>
        <vertAlign val="subscript"/>
        <sz val="10"/>
        <rFont val="Verdana"/>
        <family val="0"/>
      </rPr>
      <t>3</t>
    </r>
  </si>
  <si>
    <t>Column</t>
  </si>
  <si>
    <t>Row</t>
  </si>
  <si>
    <t>N</t>
  </si>
  <si>
    <r>
      <t>y</t>
    </r>
    <r>
      <rPr>
        <vertAlign val="subscript"/>
        <sz val="10"/>
        <rFont val="Verdana"/>
        <family val="0"/>
      </rPr>
      <t>1</t>
    </r>
  </si>
  <si>
    <r>
      <t>y</t>
    </r>
    <r>
      <rPr>
        <vertAlign val="subscript"/>
        <sz val="10"/>
        <rFont val="Verdana"/>
        <family val="0"/>
      </rPr>
      <t>2</t>
    </r>
  </si>
  <si>
    <r>
      <t>y</t>
    </r>
    <r>
      <rPr>
        <vertAlign val="subscript"/>
        <sz val="10"/>
        <rFont val="Verdana"/>
        <family val="0"/>
      </rPr>
      <t>3</t>
    </r>
  </si>
  <si>
    <t>This problem is almost identical to the previous problem.  The only differences are that we start with M=-10, and the RHS of the third constraint is lowered from 9 to 5.</t>
  </si>
  <si>
    <t>In this example, we perturbed the RHS by a little bit using a randomly selected perturbation.</t>
  </si>
  <si>
    <t>It's a little different than what was done in the tutorial but it still works.</t>
  </si>
  <si>
    <t>You will see that there are no longer any ties for the leaving variable, and no basis is degenerate.</t>
  </si>
  <si>
    <t>In fact, you may find the optimum bfs after only a couple of pivots.</t>
  </si>
  <si>
    <t>alpha8</t>
  </si>
  <si>
    <t>N</t>
  </si>
  <si>
    <t>P</t>
  </si>
  <si>
    <r>
      <t>x</t>
    </r>
    <r>
      <rPr>
        <vertAlign val="subscript"/>
        <sz val="10"/>
        <rFont val="Verdana"/>
        <family val="0"/>
      </rPr>
      <t>1</t>
    </r>
  </si>
  <si>
    <r>
      <t>x</t>
    </r>
    <r>
      <rPr>
        <vertAlign val="subscript"/>
        <sz val="10"/>
        <rFont val="Verdana"/>
        <family val="0"/>
      </rPr>
      <t>2</t>
    </r>
  </si>
  <si>
    <r>
      <t>x</t>
    </r>
    <r>
      <rPr>
        <vertAlign val="subscript"/>
        <sz val="10"/>
        <rFont val="Verdana"/>
        <family val="0"/>
      </rPr>
      <t>3</t>
    </r>
  </si>
  <si>
    <r>
      <t>x</t>
    </r>
    <r>
      <rPr>
        <vertAlign val="subscript"/>
        <sz val="10"/>
        <rFont val="Verdana"/>
        <family val="0"/>
      </rPr>
      <t>4</t>
    </r>
  </si>
  <si>
    <r>
      <t>s</t>
    </r>
    <r>
      <rPr>
        <vertAlign val="subscript"/>
        <sz val="10"/>
        <rFont val="Verdana"/>
        <family val="0"/>
      </rPr>
      <t>1</t>
    </r>
  </si>
  <si>
    <r>
      <t>s</t>
    </r>
    <r>
      <rPr>
        <vertAlign val="subscript"/>
        <sz val="10"/>
        <rFont val="Verdana"/>
        <family val="0"/>
      </rPr>
      <t>2</t>
    </r>
  </si>
  <si>
    <r>
      <t>s</t>
    </r>
    <r>
      <rPr>
        <vertAlign val="subscript"/>
        <sz val="10"/>
        <rFont val="Verdana"/>
        <family val="0"/>
      </rPr>
      <t>3</t>
    </r>
  </si>
  <si>
    <r>
      <t>x</t>
    </r>
    <r>
      <rPr>
        <vertAlign val="subscript"/>
        <sz val="10"/>
        <color indexed="9"/>
        <rFont val="Verdana"/>
        <family val="0"/>
      </rPr>
      <t>8</t>
    </r>
  </si>
  <si>
    <t>RHS</t>
  </si>
  <si>
    <t>K</t>
  </si>
  <si>
    <t>Pivot</t>
  </si>
  <si>
    <t>L</t>
  </si>
  <si>
    <t>Column</t>
  </si>
  <si>
    <t>Row</t>
  </si>
  <si>
    <t>M</t>
  </si>
  <si>
    <t>N</t>
  </si>
  <si>
    <t>P</t>
  </si>
  <si>
    <t>To pivot, you just need to enter the pivot column and the pivot row in the boxes to the left of the tableau.</t>
  </si>
  <si>
    <t>Hi,  McGraph and I will be helping out with carrying out the big M method.</t>
  </si>
  <si>
    <t>The original variables are x1 to x4.  The variables y1 to y3 are artificial variables, which are not part of the original problem.</t>
  </si>
  <si>
    <t>The Phase 2 problem refers to the problem starting from the bfs for the original problem and using the original cost coefficients.</t>
  </si>
  <si>
    <t xml:space="preserve">The Phase 1 is used in practice more widely than the big M method.  </t>
  </si>
  <si>
    <t>We've already put the phase 1 objective into the initial tableau.  The correct cost coefficients for the original variables are written above the initial tableau.</t>
  </si>
  <si>
    <t>Highlight this constraint by selecting the constraint and making the font red.  You will also need to write the constraint on the "answer sheet."</t>
  </si>
  <si>
    <t>In general, if there is no feasible solution, then the big M method will terminate when there is a an infeasible constraint in a tableau.</t>
  </si>
  <si>
    <t>That's all for now.</t>
  </si>
  <si>
    <t>I</t>
  </si>
  <si>
    <t>J</t>
  </si>
  <si>
    <r>
      <t>x</t>
    </r>
    <r>
      <rPr>
        <vertAlign val="subscript"/>
        <sz val="10"/>
        <rFont val="Verdana"/>
        <family val="0"/>
      </rPr>
      <t>1</t>
    </r>
  </si>
  <si>
    <t>Pivot</t>
  </si>
  <si>
    <t>N</t>
  </si>
  <si>
    <t>P</t>
  </si>
  <si>
    <t>I'm about to explain why the problem is infeasible.  Have you already tried to see why?</t>
  </si>
  <si>
    <t>Hi,  McGraph and I will be helping out with carrying out the big M method.</t>
  </si>
  <si>
    <t>If you did it correctly, you will find that the artificial variable y3 is basic in the optimal solution.</t>
  </si>
  <si>
    <t xml:space="preserve">Don't worry.  This occurred because the penalty was not big enough.  Change the value of M from -5 to -10.  You will notice that the last tableau is no longer optimal.  </t>
  </si>
  <si>
    <t>Now continue the simplex algorithm until you have a new optimal solution.</t>
  </si>
  <si>
    <t>If you look again at the pivot elements, you will see that they all satisfy the min ratio rule.</t>
  </si>
  <si>
    <t>This shows that there is a choice of pivot elements for the original problem that leads to the optimum bfs.</t>
  </si>
  <si>
    <t>A random perturbation is one in which the RHS is very close to the original RHS, and the difference is a very small randomly selected number.</t>
  </si>
  <si>
    <t>Now optimize using the simplex algorithm using the min ratio rule.</t>
  </si>
  <si>
    <t>See you next problem.</t>
  </si>
  <si>
    <t xml:space="preserve">Hi, this is an example of cycling in the simplex method.  </t>
  </si>
  <si>
    <t>alpha</t>
  </si>
  <si>
    <t>G</t>
  </si>
  <si>
    <t>H</t>
  </si>
  <si>
    <t>I</t>
  </si>
  <si>
    <t>J</t>
  </si>
  <si>
    <t/>
  </si>
  <si>
    <t>-z</t>
  </si>
  <si>
    <t>This assumes that you choose M to be sufficiently negative, as we did here.</t>
  </si>
  <si>
    <t>However, you should restrict yourself to the original variables x1, x2, x3, and x4.  The variables y1, y2, and y3 were not part of the original problem.</t>
  </si>
  <si>
    <t>In practice, this technique will work very well.</t>
  </si>
  <si>
    <t>Don't worry about the costs of the artificial variables.  We are not going to permit them to become basic in any future pivot.</t>
  </si>
  <si>
    <t>You will notice that the bottommost tableau is in canonical form.  If it is optimal (ignoring the artificial variables), then you can quit.</t>
  </si>
  <si>
    <t>When you vary the cost coefficients of a max LP in a linear manner, the optimal objective function is always concave.</t>
  </si>
  <si>
    <t>After you find the optimum, you can modify the RHS by getting rid of the perturbation and making it 0, 0, 1.</t>
  </si>
  <si>
    <t>Hi,  This problem is dealing with the perturbation method for linear programming.</t>
  </si>
  <si>
    <t>This method is discussed in the tutorial on degeneracy</t>
  </si>
  <si>
    <t xml:space="preserve">If you look at the spreadsheet entiteled "Degeneracy Ex."  you will see an example in which the simplex method "cycles."  </t>
  </si>
  <si>
    <t>That is, there is a sequence of degenerate pivots so that after the sequence of pivots, the ending basis is the same as the starting basis.</t>
  </si>
  <si>
    <t>In practice, Phase 1 sometimes is very easy.  And sometimes, it takes more time than Phase 2.  It's hard to predict how easy or hard it will be.</t>
  </si>
  <si>
    <t xml:space="preserve"> That is, it may contain an artificial variable that is positive.</t>
  </si>
  <si>
    <t xml:space="preserve">This would be bad.  The simplex algorithm terminates, but there is no feasible solution when it terminates.  </t>
  </si>
  <si>
    <t>It's possible that the original problem is infeasible.  It's also possible that the original problem is feasible and unbounded from above.</t>
  </si>
  <si>
    <t xml:space="preserve">So,  Phase 1  ends either with a bfs for the original problem or it ends with a proof that there is no feasible solution for the original problem.  </t>
  </si>
  <si>
    <t>It turns out that -5 is not small enough.  But don’t change the value, until we say so.</t>
  </si>
  <si>
    <t>So, carry out three pivots to get the tableau with basic variables y1, y2, y3 to be in canonical form.  We have already carried out the first pivot for you.</t>
  </si>
  <si>
    <t>Now increase the value of q until you reach the value at which BFS 2 is no longer optimal.  Then find the optimal bfs for this problem, and call it BFS 3.</t>
  </si>
  <si>
    <t xml:space="preserve">Continue until you have a bfs that is optimal for the current value of q as welll as all larger values of q. </t>
  </si>
  <si>
    <t>If the chart worked properly, it should give the optimal objective value as a q.  You will notice that the objective function is concave.</t>
  </si>
  <si>
    <t>There is a chart at the bottom of the answer sheet.  As you enter values into the table for Problem 6, the charge will change.</t>
  </si>
  <si>
    <t>L</t>
  </si>
  <si>
    <t>The method is discussed in Section 3.8 of Applied Mathematical Programming in the subsection "Objective Function Parametrics."</t>
  </si>
  <si>
    <t>You can vary q by clicking on the spinner above me.</t>
  </si>
  <si>
    <t>For q close to 0, the current bfs is optimal.  We will refer to the initial bfs as BFS 1.</t>
  </si>
  <si>
    <t>As q increases, BFS 1 will eventually stop being optimal.</t>
  </si>
  <si>
    <t>On the "Answer Sheet" write down BFS 1 as well as the interval in which this bfs is optimal.</t>
  </si>
  <si>
    <t xml:space="preserve">HINT: it is optimal in the interval (0, I1) for some I1 between 12 and 13.  You can write the interval as [0,13].  </t>
  </si>
  <si>
    <t xml:space="preserve">There is no problem to be solved on this slide. </t>
  </si>
  <si>
    <t>Each pivot satisfies the min ratio rule, and the final tableau is the same as the intial tableau.</t>
  </si>
  <si>
    <t>Each pivot is degenerate.  The bfs is the same for all tableaus, even though the tableaus are different.</t>
  </si>
  <si>
    <t>You can go to Problem 4.  Goodbye.</t>
  </si>
  <si>
    <t>There was nothing special about the perturbation used in this example.  It really was chosen randomly.</t>
  </si>
  <si>
    <t>If you wanted, you could do the problem again yourself with a differently chosen random perturbation.  It will still work.</t>
  </si>
  <si>
    <t xml:space="preserve">In practice, there is a really tiny probability that even with the perturbation, there will be a degenerate pivot. </t>
  </si>
  <si>
    <t>But you would have to be amazingly unlucky to ever see it in practice.</t>
  </si>
  <si>
    <t>If you did it correctly, you will find that the artificial variable y3 is basic in the optimal solution.</t>
  </si>
  <si>
    <t xml:space="preserve">Don't worry.  This occurred because the penalty was not big enough.  Change the value of M from -5 to -10.  You will notice that the last tableau is no longer optimal.  </t>
  </si>
  <si>
    <r>
      <t>s</t>
    </r>
    <r>
      <rPr>
        <vertAlign val="subscript"/>
        <sz val="10"/>
        <color indexed="9"/>
        <rFont val="Verdana"/>
        <family val="0"/>
      </rPr>
      <t>2</t>
    </r>
  </si>
  <si>
    <r>
      <t>s</t>
    </r>
    <r>
      <rPr>
        <vertAlign val="subscript"/>
        <sz val="10"/>
        <color indexed="9"/>
        <rFont val="Verdana"/>
        <family val="0"/>
      </rPr>
      <t>3</t>
    </r>
  </si>
  <si>
    <r>
      <t>x</t>
    </r>
    <r>
      <rPr>
        <vertAlign val="subscript"/>
        <sz val="10"/>
        <rFont val="Verdana"/>
        <family val="0"/>
      </rPr>
      <t>5</t>
    </r>
  </si>
  <si>
    <t>Hi,  McGraph and I will be helping out with carrying out the big M method.</t>
  </si>
  <si>
    <t>To pivot, you just need to enter the pivot column and the pivot row in the boxes to the left of the tableau.</t>
  </si>
  <si>
    <t>It turns out that -5 is not small enough.  But don’t change the value, until we say so.</t>
  </si>
  <si>
    <t>So, carry out three pivots to get the tableau with basic variables y1, y2, y3 to be in canonical form.  We have already carried out the first pivot for you.</t>
  </si>
  <si>
    <t>Now carry out the simplex algorithm until you have an optimal solution for this problem.</t>
  </si>
  <si>
    <t xml:space="preserve">This can be proved using the fact that convex combinations of feasible solutions are feasible.  If you like working with convexity,  you can try this on your own.  </t>
  </si>
  <si>
    <t>But we are not asking you to prove it.  So, feel free to move on.</t>
  </si>
  <si>
    <t xml:space="preserve">You may have noticed that you only need to carry out one pivot to obtain the next bfs in each tableau in this example.  That is a coincidence.  </t>
  </si>
  <si>
    <t>In general, it could take many pivots to go from an optimal bfs to the next optimal bfs when carrying out the parametric simplex algorithm.</t>
  </si>
  <si>
    <r>
      <t xml:space="preserve">For this problem, you can express all intervals rounded to the nearest integer.  You will get </t>
    </r>
    <r>
      <rPr>
        <b/>
        <sz val="10"/>
        <rFont val="Verdana"/>
        <family val="0"/>
      </rPr>
      <t>extra credit</t>
    </r>
    <r>
      <rPr>
        <sz val="10"/>
        <rFont val="Verdana"/>
        <family val="0"/>
      </rPr>
      <t xml:space="preserve"> if you give the intervals exactly.</t>
    </r>
  </si>
  <si>
    <t>Now set q = 13, and find the optimal bfs for this problem.  You can call this BFS 2.</t>
  </si>
  <si>
    <t>Write BFS 2 on the Answer sheet as well as the interval in which the bfs is optimal.</t>
  </si>
  <si>
    <t>G</t>
  </si>
  <si>
    <t>I</t>
  </si>
  <si>
    <t>Bland's rule</t>
  </si>
  <si>
    <t>1.  Pivot in the first eligible variable</t>
  </si>
  <si>
    <t xml:space="preserve">2.  Pivot out using the min ratio rule.  </t>
  </si>
  <si>
    <t>Sum</t>
  </si>
  <si>
    <t>Col</t>
  </si>
  <si>
    <t>Ratio</t>
  </si>
  <si>
    <t xml:space="preserve">    In case of ties, choose the row with least index.</t>
  </si>
  <si>
    <t xml:space="preserve">Choose col with </t>
  </si>
  <si>
    <t>largest reduced cost</t>
  </si>
  <si>
    <t>Choose row according</t>
  </si>
  <si>
    <t>to min ratio rule</t>
  </si>
  <si>
    <t xml:space="preserve">In case of tie, choose </t>
  </si>
  <si>
    <t>the first row.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</si>
</sst>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0"/>
      <color indexed="9"/>
      <name val="Verdana"/>
      <family val="0"/>
    </font>
    <font>
      <vertAlign val="subscript"/>
      <sz val="10"/>
      <name val="Verdana"/>
      <family val="0"/>
    </font>
    <font>
      <vertAlign val="subscript"/>
      <sz val="10"/>
      <color indexed="9"/>
      <name val="Verdana"/>
      <family val="0"/>
    </font>
    <font>
      <sz val="12"/>
      <color indexed="14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10"/>
      <name val="Verdana"/>
      <family val="0"/>
    </font>
    <font>
      <b/>
      <sz val="10"/>
      <color indexed="10"/>
      <name val="Verdana"/>
      <family val="0"/>
    </font>
    <font>
      <sz val="10"/>
      <color indexed="14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sz val="10"/>
      <color indexed="8"/>
      <name val="Verdana"/>
      <family val="0"/>
    </font>
    <font>
      <sz val="10"/>
      <color indexed="48"/>
      <name val="Verdana"/>
      <family val="0"/>
    </font>
    <font>
      <b/>
      <sz val="1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  <font>
      <sz val="10"/>
      <color theme="1"/>
      <name val="Verdana"/>
      <family val="0"/>
    </font>
    <font>
      <sz val="10"/>
      <color rgb="FF3366FF"/>
      <name val="Verdana"/>
      <family val="0"/>
    </font>
    <font>
      <sz val="10"/>
      <color theme="0"/>
      <name val="Verdana"/>
      <family val="0"/>
    </font>
    <font>
      <sz val="10"/>
      <color rgb="FFFFFFFF"/>
      <name val="Verdana"/>
      <family val="0"/>
    </font>
    <font>
      <b/>
      <sz val="12"/>
      <color theme="1"/>
      <name val="Verdana"/>
      <family val="0"/>
    </font>
    <font>
      <b/>
      <sz val="12"/>
      <color rgb="FFFF000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25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 style="thick">
        <color indexed="25"/>
      </right>
      <top>
        <color indexed="63"/>
      </top>
      <bottom style="thick">
        <color indexed="25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34" borderId="14" xfId="0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12" fontId="0" fillId="35" borderId="14" xfId="0" applyNumberForma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54" fillId="12" borderId="24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1" fontId="55" fillId="34" borderId="14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" fontId="60" fillId="0" borderId="2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color rgb="FFFFFF99"/>
      </font>
      <border/>
    </dxf>
    <dxf>
      <font>
        <strike val="0"/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38100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2781300" y="0"/>
          <a:ext cx="1828800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4"/>
        <xdr:cNvSpPr>
          <a:spLocks/>
        </xdr:cNvSpPr>
      </xdr:nvSpPr>
      <xdr:spPr>
        <a:xfrm>
          <a:off x="41910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38100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171825" y="0"/>
          <a:ext cx="1885950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4"/>
        <xdr:cNvSpPr>
          <a:spLocks/>
        </xdr:cNvSpPr>
      </xdr:nvSpPr>
      <xdr:spPr>
        <a:xfrm>
          <a:off x="43815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171825" y="0"/>
          <a:ext cx="1876425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2"/>
        <xdr:cNvSpPr>
          <a:spLocks/>
        </xdr:cNvSpPr>
      </xdr:nvSpPr>
      <xdr:spPr>
        <a:xfrm>
          <a:off x="43815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2781300" y="0"/>
          <a:ext cx="1819275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2"/>
        <xdr:cNvSpPr>
          <a:spLocks/>
        </xdr:cNvSpPr>
      </xdr:nvSpPr>
      <xdr:spPr>
        <a:xfrm>
          <a:off x="41910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152775" y="0"/>
          <a:ext cx="1066800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2"/>
        <xdr:cNvSpPr>
          <a:spLocks/>
        </xdr:cNvSpPr>
      </xdr:nvSpPr>
      <xdr:spPr>
        <a:xfrm>
          <a:off x="41910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248025" y="161925"/>
          <a:ext cx="2314575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4"/>
        <xdr:cNvSpPr>
          <a:spLocks/>
        </xdr:cNvSpPr>
      </xdr:nvSpPr>
      <xdr:spPr>
        <a:xfrm>
          <a:off x="514350" y="161925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114300</xdr:rowOff>
    </xdr:from>
    <xdr:to>
      <xdr:col>8</xdr:col>
      <xdr:colOff>66675</xdr:colOff>
      <xdr:row>6</xdr:row>
      <xdr:rowOff>114300</xdr:rowOff>
    </xdr:to>
    <xdr:sp>
      <xdr:nvSpPr>
        <xdr:cNvPr id="1" name="Rectangular Callout 4"/>
        <xdr:cNvSpPr>
          <a:spLocks/>
        </xdr:cNvSpPr>
      </xdr:nvSpPr>
      <xdr:spPr>
        <a:xfrm>
          <a:off x="514350" y="0"/>
          <a:ext cx="2028825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114300</xdr:rowOff>
    </xdr:from>
    <xdr:to>
      <xdr:col>16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133725" y="0"/>
          <a:ext cx="2028825" cy="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2" name="Rectangular Callout 4"/>
        <xdr:cNvSpPr>
          <a:spLocks/>
        </xdr:cNvSpPr>
      </xdr:nvSpPr>
      <xdr:spPr>
        <a:xfrm>
          <a:off x="409575" y="0"/>
          <a:ext cx="2019300" cy="0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9">
      <selection activeCell="T17" sqref="T17"/>
    </sheetView>
  </sheetViews>
  <sheetFormatPr defaultColWidth="11.00390625" defaultRowHeight="12.75"/>
  <cols>
    <col min="1" max="1" width="2.1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9" width="5.25390625" style="1" customWidth="1"/>
    <col min="10" max="10" width="5.25390625" style="1" hidden="1" customWidth="1"/>
    <col min="11" max="11" width="5.25390625" style="1" customWidth="1"/>
    <col min="12" max="12" width="5.375" style="1" customWidth="1"/>
    <col min="13" max="13" width="5.25390625" style="1" customWidth="1"/>
    <col min="14" max="14" width="1.37890625" style="1" customWidth="1"/>
    <col min="15" max="15" width="1.00390625" style="1" customWidth="1"/>
    <col min="16" max="16" width="5.25390625" style="26" customWidth="1"/>
    <col min="17" max="17" width="1.75390625" style="0" customWidth="1"/>
    <col min="18" max="18" width="3.625" style="56" customWidth="1"/>
    <col min="19" max="19" width="4.75390625" style="55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8.75" customHeight="1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 thickBot="1">
      <c r="A3" t="s">
        <v>57</v>
      </c>
      <c r="B3"/>
      <c r="C3" s="59" t="str">
        <f>VLOOKUP(A5,instructions10,2)</f>
        <v>Hi,  McGraph and I will be helping out with carrying out the big M method.</v>
      </c>
      <c r="D3" s="59"/>
      <c r="E3" s="59"/>
      <c r="F3" s="59"/>
      <c r="G3" s="59"/>
      <c r="H3" s="59"/>
      <c r="I3" s="2"/>
      <c r="J3" s="2"/>
      <c r="K3" s="59" t="str">
        <f>VLOOKUP(A5,instructions10,4)</f>
        <v>To pivot, you just need to enter the pivot column and the pivot row in the boxes to the left of the tableau.</v>
      </c>
      <c r="L3" s="59"/>
      <c r="M3" s="59"/>
      <c r="N3" s="59"/>
      <c r="O3" s="59"/>
      <c r="P3" s="59"/>
    </row>
    <row r="4" spans="1:19" ht="19.5" hidden="1" thickBot="1" thickTop="1">
      <c r="A4" s="3"/>
      <c r="C4" s="59"/>
      <c r="D4" s="59"/>
      <c r="E4" s="59"/>
      <c r="F4" s="59"/>
      <c r="G4" s="59"/>
      <c r="H4" s="59"/>
      <c r="I4" s="2"/>
      <c r="J4" s="2"/>
      <c r="K4" s="59"/>
      <c r="L4" s="59"/>
      <c r="M4" s="59"/>
      <c r="N4" s="59"/>
      <c r="O4" s="59"/>
      <c r="P4" s="59"/>
      <c r="R4" s="57" t="s">
        <v>92</v>
      </c>
      <c r="S4" s="58">
        <v>-5</v>
      </c>
    </row>
    <row r="5" spans="1:27" ht="18" hidden="1">
      <c r="A5" s="3">
        <v>1</v>
      </c>
      <c r="B5"/>
      <c r="C5" s="59"/>
      <c r="D5" s="59"/>
      <c r="E5" s="59"/>
      <c r="F5" s="59"/>
      <c r="G5" s="59"/>
      <c r="H5" s="59"/>
      <c r="I5" s="2"/>
      <c r="J5" s="2"/>
      <c r="K5" s="59"/>
      <c r="L5" s="59"/>
      <c r="M5" s="59"/>
      <c r="N5" s="59"/>
      <c r="O5" s="59"/>
      <c r="P5" s="59"/>
      <c r="AA5" s="1" t="s">
        <v>121</v>
      </c>
    </row>
    <row r="6" spans="2:28" ht="13.5" hidden="1" thickTop="1">
      <c r="B6"/>
      <c r="C6" s="59"/>
      <c r="D6" s="59"/>
      <c r="E6" s="59"/>
      <c r="F6" s="59"/>
      <c r="G6" s="59"/>
      <c r="H6" s="59"/>
      <c r="I6" s="2"/>
      <c r="J6" s="2"/>
      <c r="K6" s="59"/>
      <c r="L6" s="59"/>
      <c r="M6" s="59"/>
      <c r="N6" s="59"/>
      <c r="O6" s="59"/>
      <c r="P6" s="59"/>
      <c r="AA6" s="4" t="s">
        <v>122</v>
      </c>
      <c r="AB6" s="5">
        <v>2</v>
      </c>
    </row>
    <row r="7" spans="2:28" ht="12.75" hidden="1">
      <c r="B7"/>
      <c r="C7" s="59"/>
      <c r="D7" s="59"/>
      <c r="E7" s="59"/>
      <c r="F7" s="59"/>
      <c r="G7" s="59"/>
      <c r="H7" s="59"/>
      <c r="I7" s="2"/>
      <c r="J7" s="2"/>
      <c r="K7" s="59"/>
      <c r="L7" s="59"/>
      <c r="M7" s="59"/>
      <c r="N7" s="59"/>
      <c r="O7" s="59"/>
      <c r="P7" s="59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N9" s="8"/>
      <c r="P9" s="1"/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13</v>
      </c>
      <c r="L10" s="1" t="s">
        <v>34</v>
      </c>
      <c r="M10" s="1" t="s">
        <v>5</v>
      </c>
      <c r="N10" s="8" t="s">
        <v>85</v>
      </c>
      <c r="P10" s="1" t="s">
        <v>86</v>
      </c>
      <c r="Q10" s="1"/>
      <c r="R10" s="56" t="s">
        <v>188</v>
      </c>
      <c r="S10" s="55" t="s">
        <v>189</v>
      </c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33">
        <v>1</v>
      </c>
      <c r="G11" s="11">
        <v>5</v>
      </c>
      <c r="H11" s="11">
        <v>4.5</v>
      </c>
      <c r="I11" s="11">
        <v>6</v>
      </c>
      <c r="J11" s="11">
        <v>2</v>
      </c>
      <c r="K11" s="29">
        <v>0</v>
      </c>
      <c r="L11" s="29">
        <v>0</v>
      </c>
      <c r="M11" s="29">
        <v>0</v>
      </c>
      <c r="N11" s="13"/>
      <c r="O11" s="14"/>
      <c r="P11" s="11">
        <v>0</v>
      </c>
      <c r="Q11" s="1"/>
      <c r="AA11" s="6" t="s">
        <v>89</v>
      </c>
      <c r="AB11" s="7">
        <v>7</v>
      </c>
      <c r="AF11" s="15">
        <f>MOD(AF13,6)</f>
        <v>2</v>
      </c>
      <c r="AG11" s="1">
        <f aca="true" t="shared" si="0" ref="AG11:AG63">ROW(AE11)-10</f>
        <v>1</v>
      </c>
      <c r="AI11" s="11">
        <f>INDEX(matrix2,AG11,AD13)</f>
        <v>6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0.5</v>
      </c>
      <c r="BA11">
        <f t="shared" si="1"/>
        <v>0.75</v>
      </c>
      <c r="BB11">
        <f t="shared" si="1"/>
        <v>0</v>
      </c>
      <c r="BC11">
        <f t="shared" si="1"/>
        <v>1.25</v>
      </c>
      <c r="BD11">
        <f t="shared" si="1"/>
        <v>-0.75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-45</v>
      </c>
    </row>
    <row r="12" spans="2:61" ht="13.5" thickBot="1">
      <c r="B12" t="s">
        <v>90</v>
      </c>
      <c r="C12"/>
      <c r="D12" t="s">
        <v>91</v>
      </c>
      <c r="E12"/>
      <c r="F12" s="16">
        <v>0</v>
      </c>
      <c r="G12" s="16">
        <v>6</v>
      </c>
      <c r="H12" s="16">
        <v>5</v>
      </c>
      <c r="I12" s="16">
        <v>8</v>
      </c>
      <c r="J12" s="16">
        <v>1</v>
      </c>
      <c r="K12" s="16">
        <v>1</v>
      </c>
      <c r="L12" s="16">
        <v>0</v>
      </c>
      <c r="M12" s="16">
        <v>0</v>
      </c>
      <c r="N12" s="13"/>
      <c r="O12" s="14"/>
      <c r="P12" s="16">
        <v>60</v>
      </c>
      <c r="Q12" s="1"/>
      <c r="R12" s="56">
        <f>SUMPRODUCT(F12:M12,F15:M15)</f>
        <v>8</v>
      </c>
      <c r="S12" s="55">
        <f>IF(R12&gt;0,P12/R12,"-")</f>
        <v>7.5</v>
      </c>
      <c r="AA12" s="6" t="s">
        <v>92</v>
      </c>
      <c r="AB12" s="7">
        <v>8</v>
      </c>
      <c r="AG12" s="1">
        <f t="shared" si="0"/>
        <v>2</v>
      </c>
      <c r="AI12" s="16">
        <f>INDEX(matrix2,AG12,AD13)</f>
        <v>8</v>
      </c>
      <c r="AJ12" s="1">
        <f>IF(AG12=AF13,1,0)</f>
        <v>1</v>
      </c>
      <c r="AK12" s="1">
        <f>IF(AJ12=1,1/AI12,0)</f>
        <v>0.125</v>
      </c>
      <c r="AY12">
        <f aca="true" t="shared" si="2" ref="AY12:BI12">IF($AJ12=1,AM13,F12-$AI12*AM13)</f>
        <v>0</v>
      </c>
      <c r="AZ12">
        <f t="shared" si="2"/>
        <v>0.75</v>
      </c>
      <c r="BA12">
        <f t="shared" si="2"/>
        <v>0.625</v>
      </c>
      <c r="BB12">
        <f t="shared" si="2"/>
        <v>1</v>
      </c>
      <c r="BC12">
        <f t="shared" si="2"/>
        <v>0.125</v>
      </c>
      <c r="BD12">
        <f t="shared" si="2"/>
        <v>0.125</v>
      </c>
      <c r="BE12">
        <f t="shared" si="2"/>
        <v>0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7.5</v>
      </c>
    </row>
    <row r="13" spans="2:61" ht="13.5" thickBot="1">
      <c r="B13" s="17" t="s">
        <v>183</v>
      </c>
      <c r="D13" s="17">
        <v>12</v>
      </c>
      <c r="E13"/>
      <c r="F13" s="16">
        <v>0</v>
      </c>
      <c r="G13" s="16">
        <v>10</v>
      </c>
      <c r="H13" s="16">
        <v>20</v>
      </c>
      <c r="I13" s="16">
        <v>10</v>
      </c>
      <c r="J13" s="16">
        <v>0</v>
      </c>
      <c r="K13" s="16">
        <v>0</v>
      </c>
      <c r="L13" s="16">
        <v>1</v>
      </c>
      <c r="M13" s="16">
        <v>0</v>
      </c>
      <c r="N13" s="13"/>
      <c r="O13" s="14"/>
      <c r="P13" s="16">
        <v>150</v>
      </c>
      <c r="Q13" s="1"/>
      <c r="R13" s="56">
        <f>SUMPRODUCT(F13:M13,F15:M15)</f>
        <v>10</v>
      </c>
      <c r="S13" s="55">
        <f>IF(R13&gt;0,P13/R13,"-")</f>
        <v>15</v>
      </c>
      <c r="AA13" s="6" t="s">
        <v>93</v>
      </c>
      <c r="AB13" s="7">
        <v>9</v>
      </c>
      <c r="AD13" s="17">
        <f>VLOOKUP(B13,alpha,2)</f>
        <v>4</v>
      </c>
      <c r="AE13" s="1"/>
      <c r="AF13" s="17">
        <f>IF(D13&gt;0,D13-10," ")</f>
        <v>2</v>
      </c>
      <c r="AG13" s="1">
        <f t="shared" si="0"/>
        <v>3</v>
      </c>
      <c r="AI13" s="16">
        <f>INDEX(matrix2,AG13,AD13)</f>
        <v>10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0.75</v>
      </c>
      <c r="AO13" s="16">
        <f t="shared" si="3"/>
        <v>0.625</v>
      </c>
      <c r="AP13" s="16">
        <f t="shared" si="3"/>
        <v>1</v>
      </c>
      <c r="AQ13" s="16">
        <f t="shared" si="3"/>
        <v>0.125</v>
      </c>
      <c r="AR13" s="16">
        <f t="shared" si="3"/>
        <v>0.125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7.5</v>
      </c>
      <c r="AY13">
        <f aca="true" t="shared" si="4" ref="AY13:BI13">IF($AJ13=1,AM13,F13-$AI13*AM13)</f>
        <v>0</v>
      </c>
      <c r="AZ13">
        <f t="shared" si="4"/>
        <v>2.5</v>
      </c>
      <c r="BA13">
        <f t="shared" si="4"/>
        <v>13.75</v>
      </c>
      <c r="BB13">
        <f t="shared" si="4"/>
        <v>0</v>
      </c>
      <c r="BC13">
        <f t="shared" si="4"/>
        <v>-1.25</v>
      </c>
      <c r="BD13">
        <f t="shared" si="4"/>
        <v>-1.25</v>
      </c>
      <c r="BE13">
        <f t="shared" si="4"/>
        <v>1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75</v>
      </c>
    </row>
    <row r="14" spans="2:61" ht="12.75">
      <c r="B14"/>
      <c r="C14"/>
      <c r="D14"/>
      <c r="E14"/>
      <c r="F14" s="16">
        <v>0</v>
      </c>
      <c r="G14" s="16">
        <v>1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3"/>
      <c r="O14" s="14"/>
      <c r="P14" s="16">
        <v>8</v>
      </c>
      <c r="Q14" s="1"/>
      <c r="R14" s="56">
        <f>SUMPRODUCT(F14:M14,F15:M15)</f>
        <v>0</v>
      </c>
      <c r="S14" s="55" t="str">
        <f>IF(R14&gt;0,P14/R14,"-")</f>
        <v>-</v>
      </c>
      <c r="AA14" s="6">
        <v>0</v>
      </c>
      <c r="AB14" s="7">
        <v>0</v>
      </c>
      <c r="AG14" s="1">
        <f t="shared" si="0"/>
        <v>4</v>
      </c>
      <c r="AI14" s="16">
        <f>INDEX(matrix2,AG14,AD13)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1</v>
      </c>
      <c r="BA14">
        <f t="shared" si="5"/>
        <v>0</v>
      </c>
      <c r="BB14">
        <f t="shared" si="5"/>
        <v>0</v>
      </c>
      <c r="BC14">
        <f t="shared" si="5"/>
        <v>1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8</v>
      </c>
    </row>
    <row r="15" spans="2:33" ht="13.5" thickBot="1">
      <c r="B15"/>
      <c r="C15"/>
      <c r="D15"/>
      <c r="E15"/>
      <c r="F15" s="53">
        <f>IF($B13="F",1,0)</f>
        <v>0</v>
      </c>
      <c r="G15" s="53">
        <f>IF($B13="G",1,0)</f>
        <v>0</v>
      </c>
      <c r="H15" s="53">
        <f>IF($B13="H",1,0)</f>
        <v>0</v>
      </c>
      <c r="I15" s="53">
        <f>IF($B13="I",1,0)</f>
        <v>1</v>
      </c>
      <c r="J15" s="53">
        <f>IF($B13="F",1,0)</f>
        <v>0</v>
      </c>
      <c r="K15" s="53">
        <f>IF($B13="K",1,0)</f>
        <v>0</v>
      </c>
      <c r="L15" s="53">
        <f>IF($B13="L",1,0)</f>
        <v>0</v>
      </c>
      <c r="M15" s="53">
        <f>IF($B13="M",1,0)</f>
        <v>0</v>
      </c>
      <c r="N15" s="8"/>
      <c r="P15" s="1"/>
      <c r="Q15" s="1"/>
      <c r="AA15" s="18" t="s">
        <v>94</v>
      </c>
      <c r="AB15" s="19">
        <v>11</v>
      </c>
      <c r="AG15" s="1">
        <f t="shared" si="0"/>
        <v>5</v>
      </c>
    </row>
    <row r="16" spans="2:33" ht="13.5" thickTop="1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33">
        <f aca="true" t="shared" si="6" ref="F17:M17">IF($D13&gt;0,AY11," ")</f>
        <v>1</v>
      </c>
      <c r="G17" s="11">
        <f t="shared" si="6"/>
        <v>0.5</v>
      </c>
      <c r="H17" s="11">
        <f t="shared" si="6"/>
        <v>0.75</v>
      </c>
      <c r="I17" s="11">
        <f t="shared" si="6"/>
        <v>0</v>
      </c>
      <c r="J17" s="11">
        <f t="shared" si="6"/>
        <v>1.25</v>
      </c>
      <c r="K17" s="11">
        <f t="shared" si="6"/>
        <v>-0.75</v>
      </c>
      <c r="L17" s="11">
        <f t="shared" si="6"/>
        <v>0</v>
      </c>
      <c r="M17" s="12">
        <f t="shared" si="6"/>
        <v>0</v>
      </c>
      <c r="N17" s="13"/>
      <c r="O17" s="14"/>
      <c r="P17" s="11">
        <f>IF($D13&gt;0,BI11," ")</f>
        <v>-45</v>
      </c>
      <c r="Q17" s="1"/>
      <c r="AF17" s="15" t="e">
        <f>MOD(AF19,6)</f>
        <v>#VALUE!</v>
      </c>
      <c r="AG17" s="1">
        <f t="shared" si="0"/>
        <v>7</v>
      </c>
      <c r="AI17" s="11" t="e">
        <f>INDEX(matrix2,AG17,AD19)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0.75</v>
      </c>
      <c r="H18" s="16">
        <f t="shared" si="8"/>
        <v>0.625</v>
      </c>
      <c r="I18" s="16">
        <f t="shared" si="8"/>
        <v>1</v>
      </c>
      <c r="J18" s="16">
        <f t="shared" si="8"/>
        <v>0.125</v>
      </c>
      <c r="K18" s="16">
        <f t="shared" si="8"/>
        <v>0.125</v>
      </c>
      <c r="L18" s="16">
        <f t="shared" si="8"/>
        <v>0</v>
      </c>
      <c r="M18" s="20">
        <f t="shared" si="8"/>
        <v>0</v>
      </c>
      <c r="N18" s="13"/>
      <c r="O18" s="14"/>
      <c r="P18" s="16">
        <f>IF($D13&gt;0,BI12," ")</f>
        <v>7.5</v>
      </c>
      <c r="Q18" s="1"/>
      <c r="R18" s="56">
        <f>SUMPRODUCT(F18:M18,F21:M21)</f>
        <v>0</v>
      </c>
      <c r="S18" s="55" t="str">
        <f>IF(R18&gt;0,P18/R18,"-")</f>
        <v>-</v>
      </c>
      <c r="AG18" s="1">
        <f t="shared" si="0"/>
        <v>8</v>
      </c>
      <c r="AI18" s="16" t="e">
        <f>INDEX(matrix2,AG18,AD19)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17"/>
      <c r="D19" s="17"/>
      <c r="E19"/>
      <c r="F19" s="16">
        <f aca="true" t="shared" si="10" ref="F19:M19">IF($D13&gt;0,AY13," ")</f>
        <v>0</v>
      </c>
      <c r="G19" s="16">
        <f t="shared" si="10"/>
        <v>2.5</v>
      </c>
      <c r="H19" s="16">
        <f t="shared" si="10"/>
        <v>13.75</v>
      </c>
      <c r="I19" s="16">
        <f t="shared" si="10"/>
        <v>0</v>
      </c>
      <c r="J19" s="16">
        <f t="shared" si="10"/>
        <v>-1.25</v>
      </c>
      <c r="K19" s="16">
        <f t="shared" si="10"/>
        <v>-1.25</v>
      </c>
      <c r="L19" s="16">
        <f t="shared" si="10"/>
        <v>1</v>
      </c>
      <c r="M19" s="20">
        <f t="shared" si="10"/>
        <v>0</v>
      </c>
      <c r="N19" s="13"/>
      <c r="O19" s="14"/>
      <c r="P19" s="16">
        <f>IF($D13&gt;0,BI13," ")</f>
        <v>75</v>
      </c>
      <c r="Q19" s="1"/>
      <c r="R19" s="56">
        <f>SUMPRODUCT(F19:M19,F21:M21)</f>
        <v>0</v>
      </c>
      <c r="S19" s="55" t="str">
        <f>IF(R19&gt;0,P19/R19,"-")</f>
        <v>-</v>
      </c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INDEX(matrix2,AG19,AD19)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1</v>
      </c>
      <c r="H20" s="16">
        <f t="shared" si="13"/>
        <v>0</v>
      </c>
      <c r="I20" s="16">
        <f t="shared" si="13"/>
        <v>0</v>
      </c>
      <c r="J20" s="16">
        <f t="shared" si="13"/>
        <v>1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 s="13"/>
      <c r="O20" s="14"/>
      <c r="P20" s="16">
        <f>IF($D13&gt;0,BI14," ")</f>
        <v>8</v>
      </c>
      <c r="Q20" s="1"/>
      <c r="R20" s="56">
        <f>SUMPRODUCT(F20:M20,F21:M21)</f>
        <v>0</v>
      </c>
      <c r="S20" s="55" t="str">
        <f>IF(R20&gt;0,P20/R20,"-")</f>
        <v>-</v>
      </c>
      <c r="AG20" s="1">
        <f t="shared" si="0"/>
        <v>10</v>
      </c>
      <c r="AI20" s="16" t="e">
        <f>INDEX(matrix2,AG20,AD19)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F21" s="53">
        <f>IF($B19="F",1,0)</f>
        <v>0</v>
      </c>
      <c r="G21" s="53">
        <f>IF($B19="G",1,0)</f>
        <v>0</v>
      </c>
      <c r="H21" s="53">
        <f>IF($B19="H",1,0)</f>
        <v>0</v>
      </c>
      <c r="I21" s="53">
        <f>IF($B19="I",1,0)</f>
        <v>0</v>
      </c>
      <c r="J21" s="53">
        <f>IF($B19="F",1,0)</f>
        <v>0</v>
      </c>
      <c r="K21" s="53">
        <f>IF($B19="K",1,0)</f>
        <v>0</v>
      </c>
      <c r="L21" s="53">
        <f>IF($B19="L",1,0)</f>
        <v>0</v>
      </c>
      <c r="M21" s="53">
        <f>IF($B19="M",1,0)</f>
        <v>0</v>
      </c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33" t="str">
        <f aca="true" t="shared" si="15" ref="F23:M23">IF($D19&gt;0,AY17," ")</f>
        <v> </v>
      </c>
      <c r="G23" s="11" t="str">
        <f t="shared" si="15"/>
        <v> </v>
      </c>
      <c r="H23" s="11" t="str">
        <f t="shared" si="15"/>
        <v> </v>
      </c>
      <c r="I23" s="11" t="str">
        <f t="shared" si="15"/>
        <v> </v>
      </c>
      <c r="J23" s="11" t="str">
        <f t="shared" si="15"/>
        <v> </v>
      </c>
      <c r="K23" s="11" t="str">
        <f t="shared" si="15"/>
        <v> </v>
      </c>
      <c r="L23" s="11" t="str">
        <f t="shared" si="15"/>
        <v> </v>
      </c>
      <c r="M23" s="12" t="str">
        <f t="shared" si="15"/>
        <v> </v>
      </c>
      <c r="N23" s="13"/>
      <c r="O23" s="14"/>
      <c r="P23" s="11" t="str">
        <f>IF($D19&gt;0,BI17," ")</f>
        <v> </v>
      </c>
      <c r="Q23" s="1"/>
      <c r="R23"/>
      <c r="S23"/>
      <c r="AF23" s="15" t="e">
        <f>MOD(AF25,6)</f>
        <v>#VALUE!</v>
      </c>
      <c r="AG23" s="1">
        <f t="shared" si="0"/>
        <v>13</v>
      </c>
      <c r="AI23" s="11" t="e">
        <f>INDEX(matrix2,AG23,AD25)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 t="str">
        <f aca="true" t="shared" si="17" ref="F24:M24">IF($D19&gt;0,AY18," ")</f>
        <v> </v>
      </c>
      <c r="G24" s="16" t="str">
        <f t="shared" si="17"/>
        <v> </v>
      </c>
      <c r="H24" s="16" t="str">
        <f t="shared" si="17"/>
        <v> </v>
      </c>
      <c r="I24" s="16" t="str">
        <f t="shared" si="17"/>
        <v> </v>
      </c>
      <c r="J24" s="16" t="str">
        <f t="shared" si="17"/>
        <v> </v>
      </c>
      <c r="K24" s="16" t="str">
        <f t="shared" si="17"/>
        <v> </v>
      </c>
      <c r="L24" s="16" t="str">
        <f t="shared" si="17"/>
        <v> </v>
      </c>
      <c r="M24" s="20" t="str">
        <f t="shared" si="17"/>
        <v> </v>
      </c>
      <c r="N24" s="13"/>
      <c r="O24" s="14"/>
      <c r="P24" s="16" t="str">
        <f>IF($D19&gt;0,BI18," ")</f>
        <v> </v>
      </c>
      <c r="Q24" s="1"/>
      <c r="R24" s="56">
        <f>SUMPRODUCT(F24:M24,F27:M27)</f>
        <v>0</v>
      </c>
      <c r="S24" s="55" t="str">
        <f>IF(R24&gt;0,P24/R24,"-")</f>
        <v>-</v>
      </c>
      <c r="AG24" s="1">
        <f t="shared" si="0"/>
        <v>14</v>
      </c>
      <c r="AI24" s="16" t="e">
        <f>INDEX(matrix2,AG24,AD25)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17"/>
      <c r="D25" s="17"/>
      <c r="E25"/>
      <c r="F25" s="16" t="str">
        <f aca="true" t="shared" si="19" ref="F25:M25">IF($D19&gt;0,AY19," ")</f>
        <v> </v>
      </c>
      <c r="G25" s="16" t="str">
        <f t="shared" si="19"/>
        <v> </v>
      </c>
      <c r="H25" s="16" t="str">
        <f t="shared" si="19"/>
        <v> </v>
      </c>
      <c r="I25" s="16" t="str">
        <f t="shared" si="19"/>
        <v> </v>
      </c>
      <c r="J25" s="16" t="str">
        <f t="shared" si="19"/>
        <v> </v>
      </c>
      <c r="K25" s="16" t="str">
        <f t="shared" si="19"/>
        <v> </v>
      </c>
      <c r="L25" s="16" t="str">
        <f t="shared" si="19"/>
        <v> </v>
      </c>
      <c r="M25" s="20" t="str">
        <f t="shared" si="19"/>
        <v> </v>
      </c>
      <c r="N25" s="13"/>
      <c r="O25" s="14"/>
      <c r="P25" s="16" t="str">
        <f>IF($D19&gt;0,BI19," ")</f>
        <v> </v>
      </c>
      <c r="Q25" s="1"/>
      <c r="R25" s="56">
        <f>SUMPRODUCT(F25:M25,F27:M27)</f>
        <v>0</v>
      </c>
      <c r="S25" s="55" t="str">
        <f>IF(R25&gt;0,P25/R25,"-")</f>
        <v>-</v>
      </c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INDEX(matrix2,AG25,AD25)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 t="str">
        <f aca="true" t="shared" si="22" ref="F26:M26">IF($D19&gt;0,AY20," ")</f>
        <v> </v>
      </c>
      <c r="G26" s="16" t="str">
        <f t="shared" si="22"/>
        <v> </v>
      </c>
      <c r="H26" s="16" t="str">
        <f t="shared" si="22"/>
        <v> </v>
      </c>
      <c r="I26" s="16" t="str">
        <f t="shared" si="22"/>
        <v> </v>
      </c>
      <c r="J26" s="16" t="str">
        <f t="shared" si="22"/>
        <v> </v>
      </c>
      <c r="K26" s="16" t="str">
        <f t="shared" si="22"/>
        <v> </v>
      </c>
      <c r="L26" s="16" t="str">
        <f t="shared" si="22"/>
        <v> </v>
      </c>
      <c r="M26" s="20" t="str">
        <f t="shared" si="22"/>
        <v> </v>
      </c>
      <c r="N26" s="13"/>
      <c r="O26" s="14"/>
      <c r="P26" s="16" t="str">
        <f>IF($D19&gt;0,BI20," ")</f>
        <v> </v>
      </c>
      <c r="Q26" s="1"/>
      <c r="R26" s="56">
        <f>SUMPRODUCT(F26:M26,F27:M27)</f>
        <v>0</v>
      </c>
      <c r="S26" s="55" t="str">
        <f>IF(R26&gt;0,P26/R26,"-")</f>
        <v>-</v>
      </c>
      <c r="AG26" s="1">
        <f t="shared" si="0"/>
        <v>16</v>
      </c>
      <c r="AI26" s="16" t="e">
        <f>INDEX(matrix2,AG26,AD25)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F27" s="53">
        <f>IF($B25="F",1,0)</f>
        <v>0</v>
      </c>
      <c r="G27" s="53">
        <f>IF($B25="G",1,0)</f>
        <v>0</v>
      </c>
      <c r="H27" s="53">
        <f>IF($B25="H",1,0)</f>
        <v>0</v>
      </c>
      <c r="I27" s="53">
        <f>IF($B25="I",1,0)</f>
        <v>0</v>
      </c>
      <c r="J27" s="53">
        <f>IF($B25="F",1,0)</f>
        <v>0</v>
      </c>
      <c r="K27" s="53">
        <f>IF($B25="K",1,0)</f>
        <v>0</v>
      </c>
      <c r="L27" s="53">
        <f>IF($B25="L",1,0)</f>
        <v>0</v>
      </c>
      <c r="M27" s="53">
        <f>IF($B25="M",1,0)</f>
        <v>0</v>
      </c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1" t="str">
        <f t="shared" si="24"/>
        <v> </v>
      </c>
      <c r="L29" s="11" t="str">
        <f t="shared" si="24"/>
        <v> </v>
      </c>
      <c r="M29" s="12" t="str">
        <f t="shared" si="24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INDEX(matrix2,AG29,AD31)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16" t="str">
        <f t="shared" si="26"/>
        <v> </v>
      </c>
      <c r="L30" s="16" t="str">
        <f t="shared" si="26"/>
        <v> </v>
      </c>
      <c r="M30" s="20" t="str">
        <f t="shared" si="26"/>
        <v> </v>
      </c>
      <c r="N30" s="13"/>
      <c r="O30" s="14"/>
      <c r="P30" s="16" t="str">
        <f>IF($D25&gt;0,BI24," ")</f>
        <v> </v>
      </c>
      <c r="Q30" s="1"/>
      <c r="R30" s="56">
        <f>SUMPRODUCT(F30:M30,F33:M33)</f>
        <v>0</v>
      </c>
      <c r="S30" s="55" t="str">
        <f>IF(R30&gt;0,P30/R30,"-")</f>
        <v>-</v>
      </c>
      <c r="AG30" s="1">
        <f t="shared" si="0"/>
        <v>20</v>
      </c>
      <c r="AI30" s="16" t="e">
        <f>INDEX(matrix2,AG30,AD31)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16" t="str">
        <f t="shared" si="28"/>
        <v> </v>
      </c>
      <c r="L31" s="16" t="str">
        <f t="shared" si="28"/>
        <v> </v>
      </c>
      <c r="M31" s="20" t="str">
        <f t="shared" si="28"/>
        <v> </v>
      </c>
      <c r="N31" s="13"/>
      <c r="O31" s="14"/>
      <c r="P31" s="16" t="str">
        <f>IF($D25&gt;0,BI25," ")</f>
        <v> </v>
      </c>
      <c r="Q31" s="1"/>
      <c r="R31" s="56">
        <f>SUMPRODUCT(F31:M31,F33:M33)</f>
        <v>0</v>
      </c>
      <c r="S31" s="55" t="str">
        <f>IF(R31&gt;0,P31/R31,"-")</f>
        <v>-</v>
      </c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INDEX(matrix2,AG31,AD31)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16" t="str">
        <f t="shared" si="31"/>
        <v> </v>
      </c>
      <c r="L32" s="16" t="str">
        <f t="shared" si="31"/>
        <v> </v>
      </c>
      <c r="M32" s="20" t="str">
        <f t="shared" si="31"/>
        <v> </v>
      </c>
      <c r="N32" s="13"/>
      <c r="O32" s="14"/>
      <c r="P32" s="16" t="str">
        <f>IF($D25&gt;0,BI26," ")</f>
        <v> </v>
      </c>
      <c r="Q32" s="1"/>
      <c r="R32" s="56">
        <f>SUMPRODUCT(F32:M32,F33:M33)</f>
        <v>0</v>
      </c>
      <c r="S32" s="55" t="str">
        <f>IF(R32&gt;0,P32/R32,"-")</f>
        <v>-</v>
      </c>
      <c r="AG32" s="1">
        <f t="shared" si="0"/>
        <v>22</v>
      </c>
      <c r="AI32" s="16" t="e">
        <f>INDEX(matrix2,AG32,AD31)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F33" s="53">
        <f>IF($B31="F",1,0)</f>
        <v>0</v>
      </c>
      <c r="G33" s="53">
        <f>IF($B31="G",1,0)</f>
        <v>0</v>
      </c>
      <c r="H33" s="53">
        <f>IF($B31="H",1,0)</f>
        <v>0</v>
      </c>
      <c r="I33" s="53">
        <f>IF($B31="I",1,0)</f>
        <v>0</v>
      </c>
      <c r="J33" s="53">
        <f>IF($B31="F",1,0)</f>
        <v>0</v>
      </c>
      <c r="K33" s="53">
        <f>IF($B31="K",1,0)</f>
        <v>0</v>
      </c>
      <c r="L33" s="53">
        <f>IF($B31="L",1,0)</f>
        <v>0</v>
      </c>
      <c r="M33" s="53">
        <f>IF($B31="M",1,0)</f>
        <v>0</v>
      </c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INDEX(matrix2,AG35,AD37)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R36" s="56">
        <f>SUMPRODUCT(F36:M36,F39:M39)</f>
        <v>0</v>
      </c>
      <c r="S36" s="55" t="str">
        <f>IF(R36&gt;0,P36/R36,"-")</f>
        <v>-</v>
      </c>
      <c r="AG36" s="1">
        <f t="shared" si="0"/>
        <v>26</v>
      </c>
      <c r="AI36" s="16" t="e">
        <f>INDEX(matrix2,AG36,AD37)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R37" s="56">
        <f>SUMPRODUCT(F37:M37,F39:M39)</f>
        <v>0</v>
      </c>
      <c r="S37" s="55" t="str">
        <f>IF(R37&gt;0,P37/R37,"-")</f>
        <v>-</v>
      </c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INDEX(matrix2,AG37,AD37)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R38" s="56">
        <f>SUMPRODUCT(F38:M38,F39:M39)</f>
        <v>0</v>
      </c>
      <c r="S38" s="55" t="str">
        <f>IF(R38&gt;0,P38/R38,"-")</f>
        <v>-</v>
      </c>
      <c r="AG38" s="1">
        <f t="shared" si="0"/>
        <v>28</v>
      </c>
      <c r="AI38" s="16" t="e">
        <f>INDEX(matrix2,AG38,AD37)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F39" s="53">
        <f>IF($B37="F",1,0)</f>
        <v>0</v>
      </c>
      <c r="G39" s="53">
        <f>IF($B37="G",1,0)</f>
        <v>0</v>
      </c>
      <c r="H39" s="53">
        <f>IF($B37="H",1,0)</f>
        <v>0</v>
      </c>
      <c r="I39" s="53">
        <f>IF($B37="I",1,0)</f>
        <v>0</v>
      </c>
      <c r="J39" s="53">
        <f>IF($B37="F",1,0)</f>
        <v>0</v>
      </c>
      <c r="K39" s="53">
        <f>IF($B37="K",1,0)</f>
        <v>0</v>
      </c>
      <c r="L39" s="53">
        <f>IF($B37="L",1,0)</f>
        <v>0</v>
      </c>
      <c r="M39" s="53">
        <f>IF($B37="M",1,0)</f>
        <v>0</v>
      </c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INDEX(matrix2,AG41,AD43)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R42" s="56">
        <f>SUMPRODUCT(F42:M42,F45:M45)</f>
        <v>0</v>
      </c>
      <c r="S42" s="55" t="str">
        <f>IF(R42&gt;0,P42/R42,"-")</f>
        <v>-</v>
      </c>
      <c r="AG42" s="1">
        <f t="shared" si="0"/>
        <v>32</v>
      </c>
      <c r="AI42" s="16" t="e">
        <f>INDEX(matrix2,AG42,AD43)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R43" s="56">
        <f>SUMPRODUCT(F43:M43,F45:M45)</f>
        <v>0</v>
      </c>
      <c r="S43" s="55" t="str">
        <f>IF(R43&gt;0,P43/R43,"-")</f>
        <v>-</v>
      </c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INDEX(matrix2,AG43,AD43)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7" ref="AM43:AW43">SUMPRODUCT($AK41:$AK44,F41:F44)</f>
        <v>0</v>
      </c>
      <c r="AN43" s="16">
        <f t="shared" si="47"/>
        <v>0</v>
      </c>
      <c r="AO43" s="16">
        <f t="shared" si="47"/>
        <v>0</v>
      </c>
      <c r="AP43" s="16">
        <f t="shared" si="47"/>
        <v>0</v>
      </c>
      <c r="AQ43" s="16">
        <f t="shared" si="47"/>
        <v>0</v>
      </c>
      <c r="AR43" s="16">
        <f t="shared" si="47"/>
        <v>0</v>
      </c>
      <c r="AS43" s="16">
        <f t="shared" si="47"/>
        <v>0</v>
      </c>
      <c r="AT43" s="16">
        <f t="shared" si="47"/>
        <v>0</v>
      </c>
      <c r="AU43" s="16">
        <f t="shared" si="47"/>
        <v>0</v>
      </c>
      <c r="AV43" s="16">
        <f t="shared" si="47"/>
        <v>0</v>
      </c>
      <c r="AW43" s="16">
        <f t="shared" si="47"/>
        <v>0</v>
      </c>
      <c r="AY43" t="e">
        <f aca="true" t="shared" si="48" ref="AY43:BI43">IF($AJ43=1,AM43,F43-$AI43*AM43)</f>
        <v>#VALUE!</v>
      </c>
      <c r="AZ43" t="e">
        <f t="shared" si="48"/>
        <v>#VALUE!</v>
      </c>
      <c r="BA43" t="e">
        <f t="shared" si="48"/>
        <v>#VALUE!</v>
      </c>
      <c r="BB43" t="e">
        <f t="shared" si="48"/>
        <v>#VALUE!</v>
      </c>
      <c r="BC43" t="e">
        <f t="shared" si="48"/>
        <v>#VALUE!</v>
      </c>
      <c r="BD43" t="e">
        <f t="shared" si="48"/>
        <v>#VALUE!</v>
      </c>
      <c r="BE43" t="e">
        <f t="shared" si="48"/>
        <v>#VALUE!</v>
      </c>
      <c r="BF43" t="e">
        <f t="shared" si="48"/>
        <v>#VALUE!</v>
      </c>
      <c r="BG43" t="e">
        <f t="shared" si="48"/>
        <v>#VALUE!</v>
      </c>
      <c r="BH43" t="e">
        <f t="shared" si="48"/>
        <v>#VALUE!</v>
      </c>
      <c r="BI43" t="e">
        <f t="shared" si="48"/>
        <v>#VALUE!</v>
      </c>
    </row>
    <row r="44" spans="2:61" ht="12.75">
      <c r="B44"/>
      <c r="C44"/>
      <c r="D44"/>
      <c r="E44"/>
      <c r="F44" s="16" t="str">
        <f aca="true" t="shared" si="49" ref="F44:M44">IF($D37&gt;0,AY38," ")</f>
        <v> </v>
      </c>
      <c r="G44" s="16" t="str">
        <f t="shared" si="49"/>
        <v> </v>
      </c>
      <c r="H44" s="16" t="str">
        <f t="shared" si="49"/>
        <v> </v>
      </c>
      <c r="I44" s="16" t="str">
        <f t="shared" si="49"/>
        <v> </v>
      </c>
      <c r="J44" s="16" t="str">
        <f t="shared" si="49"/>
        <v> </v>
      </c>
      <c r="K44" s="16" t="str">
        <f t="shared" si="49"/>
        <v> </v>
      </c>
      <c r="L44" s="16" t="str">
        <f t="shared" si="49"/>
        <v> </v>
      </c>
      <c r="M44" s="20" t="str">
        <f t="shared" si="49"/>
        <v> </v>
      </c>
      <c r="N44" s="13"/>
      <c r="O44" s="14"/>
      <c r="P44" s="16" t="str">
        <f>IF($D37&gt;0,BI38," ")</f>
        <v> </v>
      </c>
      <c r="Q44" s="1"/>
      <c r="R44" s="56">
        <f>SUMPRODUCT(F44:M44,F45:M45)</f>
        <v>0</v>
      </c>
      <c r="S44" s="55" t="str">
        <f>IF(R44&gt;0,P44/R44,"-")</f>
        <v>-</v>
      </c>
      <c r="AG44" s="1">
        <f t="shared" si="0"/>
        <v>34</v>
      </c>
      <c r="AI44" s="16" t="e">
        <f>INDEX(matrix2,AG44,AD43)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0" ref="AY44:BI44">IF($AJ44=1,AM43,F44-$AI44*AM43)</f>
        <v>#VALUE!</v>
      </c>
      <c r="AZ44" t="e">
        <f t="shared" si="50"/>
        <v>#VALUE!</v>
      </c>
      <c r="BA44" t="e">
        <f t="shared" si="50"/>
        <v>#VALUE!</v>
      </c>
      <c r="BB44" t="e">
        <f t="shared" si="50"/>
        <v>#VALUE!</v>
      </c>
      <c r="BC44" t="e">
        <f t="shared" si="50"/>
        <v>#VALUE!</v>
      </c>
      <c r="BD44" t="e">
        <f t="shared" si="50"/>
        <v>#VALUE!</v>
      </c>
      <c r="BE44" t="e">
        <f t="shared" si="50"/>
        <v>#VALUE!</v>
      </c>
      <c r="BF44" t="e">
        <f t="shared" si="50"/>
        <v>#VALUE!</v>
      </c>
      <c r="BG44" t="e">
        <f t="shared" si="50"/>
        <v>#VALUE!</v>
      </c>
      <c r="BH44" t="e">
        <f t="shared" si="50"/>
        <v>#VALUE!</v>
      </c>
      <c r="BI44" t="e">
        <f t="shared" si="50"/>
        <v>#VALUE!</v>
      </c>
    </row>
    <row r="45" spans="2:33" ht="12.75">
      <c r="B45"/>
      <c r="C45"/>
      <c r="D45"/>
      <c r="E45"/>
      <c r="F45" s="53">
        <f>IF($B43="F",1,0)</f>
        <v>0</v>
      </c>
      <c r="G45" s="53">
        <f>IF($B43="G",1,0)</f>
        <v>0</v>
      </c>
      <c r="H45" s="53">
        <f>IF($B43="H",1,0)</f>
        <v>0</v>
      </c>
      <c r="I45" s="53">
        <f>IF($B43="I",1,0)</f>
        <v>0</v>
      </c>
      <c r="J45" s="53">
        <f>IF($B43="F",1,0)</f>
        <v>0</v>
      </c>
      <c r="K45" s="53">
        <f>IF($B43="K",1,0)</f>
        <v>0</v>
      </c>
      <c r="L45" s="53">
        <f>IF($B43="L",1,0)</f>
        <v>0</v>
      </c>
      <c r="M45" s="53">
        <f>IF($B43="M",1,0)</f>
        <v>0</v>
      </c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51" ref="F47:M47">IF($D43&gt;0,AY41," ")</f>
        <v> </v>
      </c>
      <c r="G47" s="11" t="str">
        <f t="shared" si="51"/>
        <v> </v>
      </c>
      <c r="H47" s="11" t="str">
        <f t="shared" si="51"/>
        <v> </v>
      </c>
      <c r="I47" s="11" t="str">
        <f t="shared" si="51"/>
        <v> </v>
      </c>
      <c r="J47" s="11" t="str">
        <f t="shared" si="51"/>
        <v> </v>
      </c>
      <c r="K47" s="11" t="str">
        <f t="shared" si="51"/>
        <v> </v>
      </c>
      <c r="L47" s="11" t="str">
        <f t="shared" si="51"/>
        <v> </v>
      </c>
      <c r="M47" s="12" t="str">
        <f t="shared" si="51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INDEX(matrix2,AG47,AD49)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2" ref="AY47:BI47">IF($AJ47=1,AM49,F47-$AI47*AM49)</f>
        <v>#VALUE!</v>
      </c>
      <c r="AZ47" t="e">
        <f t="shared" si="52"/>
        <v>#VALUE!</v>
      </c>
      <c r="BA47" t="e">
        <f t="shared" si="52"/>
        <v>#VALUE!</v>
      </c>
      <c r="BB47" t="e">
        <f t="shared" si="52"/>
        <v>#VALUE!</v>
      </c>
      <c r="BC47" t="e">
        <f t="shared" si="52"/>
        <v>#VALUE!</v>
      </c>
      <c r="BD47" t="e">
        <f t="shared" si="52"/>
        <v>#VALUE!</v>
      </c>
      <c r="BE47" t="e">
        <f t="shared" si="52"/>
        <v>#VALUE!</v>
      </c>
      <c r="BF47" t="e">
        <f t="shared" si="52"/>
        <v>#VALUE!</v>
      </c>
      <c r="BG47" t="e">
        <f t="shared" si="52"/>
        <v>#VALUE!</v>
      </c>
      <c r="BH47" t="e">
        <f t="shared" si="52"/>
        <v>#VALUE!</v>
      </c>
      <c r="BI47" t="e">
        <f t="shared" si="52"/>
        <v>#VALUE!</v>
      </c>
    </row>
    <row r="48" spans="2:61" ht="13.5" thickBot="1">
      <c r="B48"/>
      <c r="C48"/>
      <c r="D48"/>
      <c r="E48"/>
      <c r="F48" s="16" t="str">
        <f aca="true" t="shared" si="53" ref="F48:M48">IF($D43&gt;0,AY42," ")</f>
        <v> </v>
      </c>
      <c r="G48" s="16" t="str">
        <f t="shared" si="53"/>
        <v> </v>
      </c>
      <c r="H48" s="16" t="str">
        <f t="shared" si="53"/>
        <v> </v>
      </c>
      <c r="I48" s="16" t="str">
        <f t="shared" si="53"/>
        <v> </v>
      </c>
      <c r="J48" s="16" t="str">
        <f t="shared" si="53"/>
        <v> </v>
      </c>
      <c r="K48" s="16" t="str">
        <f t="shared" si="53"/>
        <v> </v>
      </c>
      <c r="L48" s="16" t="str">
        <f t="shared" si="53"/>
        <v> </v>
      </c>
      <c r="M48" s="20" t="str">
        <f t="shared" si="53"/>
        <v> </v>
      </c>
      <c r="N48" s="13"/>
      <c r="O48" s="14"/>
      <c r="P48" s="16" t="str">
        <f>IF($D43&gt;0,BI42," ")</f>
        <v> </v>
      </c>
      <c r="Q48" s="1"/>
      <c r="R48" s="56">
        <f>SUMPRODUCT(F48:M48,F51:M51)</f>
        <v>0</v>
      </c>
      <c r="S48" s="55" t="str">
        <f>IF(R48&gt;0,P48/R48,"-")</f>
        <v>-</v>
      </c>
      <c r="AG48" s="1">
        <f t="shared" si="0"/>
        <v>38</v>
      </c>
      <c r="AI48" s="16" t="e">
        <f>INDEX(matrix2,AG48,AD49)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4" ref="AY48:BI48">IF($AJ48=1,AM49,F48-$AI48*AM49)</f>
        <v>#VALUE!</v>
      </c>
      <c r="AZ48" t="e">
        <f t="shared" si="54"/>
        <v>#VALUE!</v>
      </c>
      <c r="BA48" t="e">
        <f t="shared" si="54"/>
        <v>#VALUE!</v>
      </c>
      <c r="BB48" t="e">
        <f t="shared" si="54"/>
        <v>#VALUE!</v>
      </c>
      <c r="BC48" t="e">
        <f t="shared" si="54"/>
        <v>#VALUE!</v>
      </c>
      <c r="BD48" t="e">
        <f t="shared" si="54"/>
        <v>#VALUE!</v>
      </c>
      <c r="BE48" t="e">
        <f t="shared" si="54"/>
        <v>#VALUE!</v>
      </c>
      <c r="BF48" t="e">
        <f t="shared" si="54"/>
        <v>#VALUE!</v>
      </c>
      <c r="BG48" t="e">
        <f t="shared" si="54"/>
        <v>#VALUE!</v>
      </c>
      <c r="BH48" t="e">
        <f t="shared" si="54"/>
        <v>#VALUE!</v>
      </c>
      <c r="BI48" t="e">
        <f t="shared" si="54"/>
        <v>#VALUE!</v>
      </c>
    </row>
    <row r="49" spans="2:61" ht="13.5" thickBot="1">
      <c r="B49" s="17"/>
      <c r="D49" s="17"/>
      <c r="E49"/>
      <c r="F49" s="16" t="str">
        <f aca="true" t="shared" si="55" ref="F49:M49">IF($D43&gt;0,AY43," ")</f>
        <v> </v>
      </c>
      <c r="G49" s="16" t="str">
        <f t="shared" si="55"/>
        <v> </v>
      </c>
      <c r="H49" s="16" t="str">
        <f t="shared" si="55"/>
        <v> </v>
      </c>
      <c r="I49" s="16" t="str">
        <f t="shared" si="55"/>
        <v> </v>
      </c>
      <c r="J49" s="16" t="str">
        <f t="shared" si="55"/>
        <v> </v>
      </c>
      <c r="K49" s="16" t="str">
        <f t="shared" si="55"/>
        <v> </v>
      </c>
      <c r="L49" s="16" t="str">
        <f t="shared" si="55"/>
        <v> </v>
      </c>
      <c r="M49" s="20" t="str">
        <f t="shared" si="55"/>
        <v> </v>
      </c>
      <c r="N49" s="13"/>
      <c r="O49" s="14"/>
      <c r="P49" s="16" t="str">
        <f>IF($D43&gt;0,BI43," ")</f>
        <v> </v>
      </c>
      <c r="Q49" s="1"/>
      <c r="R49" s="56">
        <f>SUMPRODUCT(F49:M49,F51:M51)</f>
        <v>0</v>
      </c>
      <c r="S49" s="55" t="str">
        <f>IF(R49&gt;0,P49/R49,"-")</f>
        <v>-</v>
      </c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INDEX(matrix2,AG49,AD49)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6" ref="AM49:AW49">SUMPRODUCT($AK47:$AK50,F47:F50)</f>
        <v>0</v>
      </c>
      <c r="AN49" s="16">
        <f t="shared" si="56"/>
        <v>0</v>
      </c>
      <c r="AO49" s="16">
        <f t="shared" si="56"/>
        <v>0</v>
      </c>
      <c r="AP49" s="16">
        <f t="shared" si="56"/>
        <v>0</v>
      </c>
      <c r="AQ49" s="16">
        <f t="shared" si="56"/>
        <v>0</v>
      </c>
      <c r="AR49" s="16">
        <f t="shared" si="56"/>
        <v>0</v>
      </c>
      <c r="AS49" s="16">
        <f t="shared" si="56"/>
        <v>0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0</v>
      </c>
      <c r="AY49" t="e">
        <f aca="true" t="shared" si="57" ref="AY49:BI49">IF($AJ49=1,AM49,F49-$AI49*AM49)</f>
        <v>#VALUE!</v>
      </c>
      <c r="AZ49" t="e">
        <f t="shared" si="57"/>
        <v>#VALUE!</v>
      </c>
      <c r="BA49" t="e">
        <f t="shared" si="57"/>
        <v>#VALUE!</v>
      </c>
      <c r="BB49" t="e">
        <f t="shared" si="57"/>
        <v>#VALUE!</v>
      </c>
      <c r="BC49" t="e">
        <f t="shared" si="57"/>
        <v>#VALUE!</v>
      </c>
      <c r="BD49" t="e">
        <f t="shared" si="57"/>
        <v>#VALUE!</v>
      </c>
      <c r="BE49" t="e">
        <f t="shared" si="57"/>
        <v>#VALUE!</v>
      </c>
      <c r="BF49" t="e">
        <f t="shared" si="57"/>
        <v>#VALUE!</v>
      </c>
      <c r="BG49" t="e">
        <f t="shared" si="57"/>
        <v>#VALUE!</v>
      </c>
      <c r="BH49" t="e">
        <f t="shared" si="57"/>
        <v>#VALUE!</v>
      </c>
      <c r="BI49" t="e">
        <f t="shared" si="57"/>
        <v>#VALUE!</v>
      </c>
    </row>
    <row r="50" spans="2:61" ht="12.75">
      <c r="B50"/>
      <c r="C50"/>
      <c r="D50"/>
      <c r="E50"/>
      <c r="F50" s="16" t="str">
        <f aca="true" t="shared" si="58" ref="F50:M50">IF($D43&gt;0,AY44," ")</f>
        <v> </v>
      </c>
      <c r="G50" s="16" t="str">
        <f t="shared" si="58"/>
        <v> </v>
      </c>
      <c r="H50" s="16" t="str">
        <f t="shared" si="58"/>
        <v> </v>
      </c>
      <c r="I50" s="16" t="str">
        <f t="shared" si="58"/>
        <v> </v>
      </c>
      <c r="J50" s="16" t="str">
        <f t="shared" si="58"/>
        <v> </v>
      </c>
      <c r="K50" s="16" t="str">
        <f t="shared" si="58"/>
        <v> </v>
      </c>
      <c r="L50" s="16" t="str">
        <f t="shared" si="58"/>
        <v> </v>
      </c>
      <c r="M50" s="20" t="str">
        <f t="shared" si="58"/>
        <v> </v>
      </c>
      <c r="N50" s="13"/>
      <c r="O50" s="14"/>
      <c r="P50" s="16" t="str">
        <f>IF($D43&gt;0,BI44," ")</f>
        <v> </v>
      </c>
      <c r="Q50" s="1"/>
      <c r="R50" s="56">
        <f>SUMPRODUCT(F50:M50,F51:M51)</f>
        <v>0</v>
      </c>
      <c r="S50" s="55" t="str">
        <f>IF(R50&gt;0,P50/R50,"-")</f>
        <v>-</v>
      </c>
      <c r="AG50" s="1">
        <f t="shared" si="0"/>
        <v>40</v>
      </c>
      <c r="AI50" s="16" t="e">
        <f>INDEX(matrix2,AG50,AD49)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9" ref="AY50:BI50">IF($AJ50=1,AM49,F50-$AI50*AM49)</f>
        <v>#VALUE!</v>
      </c>
      <c r="AZ50" t="e">
        <f t="shared" si="59"/>
        <v>#VALUE!</v>
      </c>
      <c r="BA50" t="e">
        <f t="shared" si="59"/>
        <v>#VALUE!</v>
      </c>
      <c r="BB50" t="e">
        <f t="shared" si="59"/>
        <v>#VALUE!</v>
      </c>
      <c r="BC50" t="e">
        <f t="shared" si="59"/>
        <v>#VALUE!</v>
      </c>
      <c r="BD50" t="e">
        <f t="shared" si="59"/>
        <v>#VALUE!</v>
      </c>
      <c r="BE50" t="e">
        <f t="shared" si="59"/>
        <v>#VALUE!</v>
      </c>
      <c r="BF50" t="e">
        <f t="shared" si="59"/>
        <v>#VALUE!</v>
      </c>
      <c r="BG50" t="e">
        <f t="shared" si="59"/>
        <v>#VALUE!</v>
      </c>
      <c r="BH50" t="e">
        <f t="shared" si="59"/>
        <v>#VALUE!</v>
      </c>
      <c r="BI50" t="e">
        <f t="shared" si="59"/>
        <v>#VALUE!</v>
      </c>
    </row>
    <row r="51" spans="2:33" ht="12.75">
      <c r="B51"/>
      <c r="C51"/>
      <c r="D51"/>
      <c r="E51"/>
      <c r="F51" s="53">
        <f>IF($B49="F",1,0)</f>
        <v>0</v>
      </c>
      <c r="G51" s="53">
        <f>IF($B49="G",1,0)</f>
        <v>0</v>
      </c>
      <c r="H51" s="53">
        <f>IF($B49="H",1,0)</f>
        <v>0</v>
      </c>
      <c r="I51" s="53">
        <f>IF($B49="I",1,0)</f>
        <v>0</v>
      </c>
      <c r="J51" s="53">
        <f>IF($B49="F",1,0)</f>
        <v>0</v>
      </c>
      <c r="K51" s="53">
        <f>IF($B49="K",1,0)</f>
        <v>0</v>
      </c>
      <c r="L51" s="53">
        <f>IF($B49="L",1,0)</f>
        <v>0</v>
      </c>
      <c r="M51" s="53">
        <f>IF($B49="M",1,0)</f>
        <v>0</v>
      </c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60" ref="F53:M53">IF($D49&gt;0,AY47," ")</f>
        <v> </v>
      </c>
      <c r="G53" s="11" t="str">
        <f t="shared" si="60"/>
        <v> </v>
      </c>
      <c r="H53" s="11" t="str">
        <f t="shared" si="60"/>
        <v> </v>
      </c>
      <c r="I53" s="11" t="str">
        <f t="shared" si="60"/>
        <v> </v>
      </c>
      <c r="J53" s="11" t="str">
        <f t="shared" si="60"/>
        <v> </v>
      </c>
      <c r="K53" s="11" t="str">
        <f t="shared" si="60"/>
        <v> </v>
      </c>
      <c r="L53" s="11" t="str">
        <f t="shared" si="60"/>
        <v> </v>
      </c>
      <c r="M53" s="12" t="str">
        <f t="shared" si="60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INDEX(matrix2,AG53,AD55)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1" ref="AY53:BI53">IF($AJ53=1,AM55,F53-$AI53*AM55)</f>
        <v>#VALUE!</v>
      </c>
      <c r="AZ53" t="e">
        <f t="shared" si="61"/>
        <v>#VALUE!</v>
      </c>
      <c r="BA53" t="e">
        <f t="shared" si="61"/>
        <v>#VALUE!</v>
      </c>
      <c r="BB53" t="e">
        <f t="shared" si="61"/>
        <v>#VALUE!</v>
      </c>
      <c r="BC53" t="e">
        <f t="shared" si="61"/>
        <v>#VALUE!</v>
      </c>
      <c r="BD53" t="e">
        <f t="shared" si="61"/>
        <v>#VALUE!</v>
      </c>
      <c r="BE53" t="e">
        <f t="shared" si="61"/>
        <v>#VALUE!</v>
      </c>
      <c r="BF53" t="e">
        <f t="shared" si="61"/>
        <v>#VALUE!</v>
      </c>
      <c r="BG53" t="e">
        <f t="shared" si="61"/>
        <v>#VALUE!</v>
      </c>
      <c r="BH53" t="e">
        <f t="shared" si="61"/>
        <v>#VALUE!</v>
      </c>
      <c r="BI53" t="e">
        <f t="shared" si="61"/>
        <v>#VALUE!</v>
      </c>
    </row>
    <row r="54" spans="2:61" ht="13.5" thickBot="1">
      <c r="B54"/>
      <c r="C54"/>
      <c r="D54"/>
      <c r="E54"/>
      <c r="F54" s="16" t="str">
        <f aca="true" t="shared" si="62" ref="F54:M54">IF($D49&gt;0,AY48," ")</f>
        <v> </v>
      </c>
      <c r="G54" s="16" t="str">
        <f t="shared" si="62"/>
        <v> </v>
      </c>
      <c r="H54" s="16" t="str">
        <f t="shared" si="62"/>
        <v> </v>
      </c>
      <c r="I54" s="16" t="str">
        <f t="shared" si="62"/>
        <v> </v>
      </c>
      <c r="J54" s="16" t="str">
        <f t="shared" si="62"/>
        <v> </v>
      </c>
      <c r="K54" s="16" t="str">
        <f t="shared" si="62"/>
        <v> </v>
      </c>
      <c r="L54" s="16" t="str">
        <f t="shared" si="62"/>
        <v> </v>
      </c>
      <c r="M54" s="20" t="str">
        <f t="shared" si="62"/>
        <v> </v>
      </c>
      <c r="N54" s="13"/>
      <c r="O54" s="14"/>
      <c r="P54" s="16" t="str">
        <f>IF($D49&gt;0,BI48," ")</f>
        <v> </v>
      </c>
      <c r="Q54" s="1"/>
      <c r="R54" s="56">
        <f>SUMPRODUCT(F54:M54,F57:M57)</f>
        <v>0</v>
      </c>
      <c r="S54" s="55" t="str">
        <f>IF(R54&gt;0,P54/R54,"-")</f>
        <v>-</v>
      </c>
      <c r="AG54" s="1">
        <f t="shared" si="0"/>
        <v>44</v>
      </c>
      <c r="AI54" s="16" t="e">
        <f>INDEX(matrix2,AG54,AD55)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3" ref="AY54:BI54">IF($AJ54=1,AM55,F54-$AI54*AM55)</f>
        <v>#VALUE!</v>
      </c>
      <c r="AZ54" t="e">
        <f t="shared" si="63"/>
        <v>#VALUE!</v>
      </c>
      <c r="BA54" t="e">
        <f t="shared" si="63"/>
        <v>#VALUE!</v>
      </c>
      <c r="BB54" t="e">
        <f t="shared" si="63"/>
        <v>#VALUE!</v>
      </c>
      <c r="BC54" t="e">
        <f t="shared" si="63"/>
        <v>#VALUE!</v>
      </c>
      <c r="BD54" t="e">
        <f t="shared" si="63"/>
        <v>#VALUE!</v>
      </c>
      <c r="BE54" t="e">
        <f t="shared" si="63"/>
        <v>#VALUE!</v>
      </c>
      <c r="BF54" t="e">
        <f t="shared" si="63"/>
        <v>#VALUE!</v>
      </c>
      <c r="BG54" t="e">
        <f t="shared" si="63"/>
        <v>#VALUE!</v>
      </c>
      <c r="BH54" t="e">
        <f t="shared" si="63"/>
        <v>#VALUE!</v>
      </c>
      <c r="BI54" t="e">
        <f t="shared" si="63"/>
        <v>#VALUE!</v>
      </c>
    </row>
    <row r="55" spans="2:61" ht="13.5" thickBot="1">
      <c r="B55" s="17"/>
      <c r="D55" s="17"/>
      <c r="E55"/>
      <c r="F55" s="16" t="str">
        <f aca="true" t="shared" si="64" ref="F55:M55">IF($D49&gt;0,AY49," ")</f>
        <v> </v>
      </c>
      <c r="G55" s="16" t="str">
        <f t="shared" si="64"/>
        <v> </v>
      </c>
      <c r="H55" s="16" t="str">
        <f t="shared" si="64"/>
        <v> </v>
      </c>
      <c r="I55" s="16" t="str">
        <f t="shared" si="64"/>
        <v> </v>
      </c>
      <c r="J55" s="16" t="str">
        <f t="shared" si="64"/>
        <v> </v>
      </c>
      <c r="K55" s="16" t="str">
        <f t="shared" si="64"/>
        <v> </v>
      </c>
      <c r="L55" s="16" t="str">
        <f t="shared" si="64"/>
        <v> </v>
      </c>
      <c r="M55" s="20" t="str">
        <f t="shared" si="64"/>
        <v> </v>
      </c>
      <c r="N55" s="13"/>
      <c r="O55" s="14"/>
      <c r="P55" s="16" t="str">
        <f>IF($D49&gt;0,BI49," ")</f>
        <v> </v>
      </c>
      <c r="Q55" s="1"/>
      <c r="R55" s="56">
        <f>SUMPRODUCT(F55:M55,F57:M57)</f>
        <v>0</v>
      </c>
      <c r="S55" s="55" t="str">
        <f>IF(R55&gt;0,P55/R55,"-")</f>
        <v>-</v>
      </c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INDEX(matrix2,AG55,AD55)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5" ref="AM55:AW55">SUMPRODUCT($AK53:$AK56,F53:F56)</f>
        <v>0</v>
      </c>
      <c r="AN55" s="16">
        <f t="shared" si="65"/>
        <v>0</v>
      </c>
      <c r="AO55" s="16">
        <f t="shared" si="65"/>
        <v>0</v>
      </c>
      <c r="AP55" s="16">
        <f t="shared" si="65"/>
        <v>0</v>
      </c>
      <c r="AQ55" s="16">
        <f t="shared" si="65"/>
        <v>0</v>
      </c>
      <c r="AR55" s="16">
        <f t="shared" si="65"/>
        <v>0</v>
      </c>
      <c r="AS55" s="16">
        <f t="shared" si="65"/>
        <v>0</v>
      </c>
      <c r="AT55" s="16">
        <f t="shared" si="65"/>
        <v>0</v>
      </c>
      <c r="AU55" s="16">
        <f t="shared" si="65"/>
        <v>0</v>
      </c>
      <c r="AV55" s="16">
        <f t="shared" si="65"/>
        <v>0</v>
      </c>
      <c r="AW55" s="16">
        <f t="shared" si="65"/>
        <v>0</v>
      </c>
      <c r="AY55" t="e">
        <f aca="true" t="shared" si="66" ref="AY55:BI55">IF($AJ55=1,AM55,F55-$AI55*AM55)</f>
        <v>#VALUE!</v>
      </c>
      <c r="AZ55" t="e">
        <f t="shared" si="66"/>
        <v>#VALUE!</v>
      </c>
      <c r="BA55" t="e">
        <f t="shared" si="66"/>
        <v>#VALUE!</v>
      </c>
      <c r="BB55" t="e">
        <f t="shared" si="66"/>
        <v>#VALUE!</v>
      </c>
      <c r="BC55" t="e">
        <f t="shared" si="66"/>
        <v>#VALUE!</v>
      </c>
      <c r="BD55" t="e">
        <f t="shared" si="66"/>
        <v>#VALUE!</v>
      </c>
      <c r="BE55" t="e">
        <f t="shared" si="66"/>
        <v>#VALUE!</v>
      </c>
      <c r="BF55" t="e">
        <f t="shared" si="66"/>
        <v>#VALUE!</v>
      </c>
      <c r="BG55" t="e">
        <f t="shared" si="66"/>
        <v>#VALUE!</v>
      </c>
      <c r="BH55" t="e">
        <f t="shared" si="66"/>
        <v>#VALUE!</v>
      </c>
      <c r="BI55" t="e">
        <f t="shared" si="66"/>
        <v>#VALUE!</v>
      </c>
    </row>
    <row r="56" spans="2:61" ht="12.75">
      <c r="B56"/>
      <c r="C56"/>
      <c r="D56"/>
      <c r="E56"/>
      <c r="F56" s="16" t="str">
        <f aca="true" t="shared" si="67" ref="F56:M56">IF($D49&gt;0,AY50," ")</f>
        <v> </v>
      </c>
      <c r="G56" s="16" t="str">
        <f t="shared" si="67"/>
        <v> </v>
      </c>
      <c r="H56" s="16" t="str">
        <f t="shared" si="67"/>
        <v> </v>
      </c>
      <c r="I56" s="16" t="str">
        <f t="shared" si="67"/>
        <v> </v>
      </c>
      <c r="J56" s="16" t="str">
        <f t="shared" si="67"/>
        <v> </v>
      </c>
      <c r="K56" s="16" t="str">
        <f t="shared" si="67"/>
        <v> </v>
      </c>
      <c r="L56" s="16" t="str">
        <f t="shared" si="67"/>
        <v> </v>
      </c>
      <c r="M56" s="20" t="str">
        <f t="shared" si="67"/>
        <v> </v>
      </c>
      <c r="N56" s="13"/>
      <c r="O56" s="14"/>
      <c r="P56" s="16" t="str">
        <f>IF($D49&gt;0,BI50," ")</f>
        <v> </v>
      </c>
      <c r="Q56" s="1"/>
      <c r="R56" s="56">
        <f>SUMPRODUCT(F56:M56,F57:M57)</f>
        <v>0</v>
      </c>
      <c r="S56" s="55" t="str">
        <f>IF(R56&gt;0,P56/R56,"-")</f>
        <v>-</v>
      </c>
      <c r="AG56" s="1">
        <f t="shared" si="0"/>
        <v>46</v>
      </c>
      <c r="AI56" s="16" t="e">
        <f>INDEX(matrix2,AG56,AD55)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8" ref="AY56:BI56">IF($AJ56=1,AM55,F56-$AI56*AM55)</f>
        <v>#VALUE!</v>
      </c>
      <c r="AZ56" t="e">
        <f t="shared" si="68"/>
        <v>#VALUE!</v>
      </c>
      <c r="BA56" t="e">
        <f t="shared" si="68"/>
        <v>#VALUE!</v>
      </c>
      <c r="BB56" t="e">
        <f t="shared" si="68"/>
        <v>#VALUE!</v>
      </c>
      <c r="BC56" t="e">
        <f t="shared" si="68"/>
        <v>#VALUE!</v>
      </c>
      <c r="BD56" t="e">
        <f t="shared" si="68"/>
        <v>#VALUE!</v>
      </c>
      <c r="BE56" t="e">
        <f t="shared" si="68"/>
        <v>#VALUE!</v>
      </c>
      <c r="BF56" t="e">
        <f t="shared" si="68"/>
        <v>#VALUE!</v>
      </c>
      <c r="BG56" t="e">
        <f t="shared" si="68"/>
        <v>#VALUE!</v>
      </c>
      <c r="BH56" t="e">
        <f t="shared" si="68"/>
        <v>#VALUE!</v>
      </c>
      <c r="BI56" t="e">
        <f t="shared" si="68"/>
        <v>#VALUE!</v>
      </c>
    </row>
    <row r="57" spans="2:33" ht="12.75">
      <c r="B57"/>
      <c r="C57"/>
      <c r="D57"/>
      <c r="E57"/>
      <c r="F57" s="54">
        <v>0</v>
      </c>
      <c r="G57" s="54">
        <v>0</v>
      </c>
      <c r="H57" s="54">
        <v>1</v>
      </c>
      <c r="I57" s="54">
        <v>0</v>
      </c>
      <c r="J57" s="54">
        <v>0</v>
      </c>
      <c r="K57" s="54">
        <v>0</v>
      </c>
      <c r="L57" s="54">
        <v>0</v>
      </c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69" ref="F59:N59">IF($D55&gt;0,AY53," ")</f>
        <v> </v>
      </c>
      <c r="G59" s="11" t="str">
        <f t="shared" si="69"/>
        <v> </v>
      </c>
      <c r="H59" s="11" t="str">
        <f t="shared" si="69"/>
        <v> </v>
      </c>
      <c r="I59" s="11" t="str">
        <f t="shared" si="69"/>
        <v> </v>
      </c>
      <c r="J59" s="11" t="str">
        <f t="shared" si="69"/>
        <v> </v>
      </c>
      <c r="K59" s="11" t="str">
        <f t="shared" si="69"/>
        <v> </v>
      </c>
      <c r="L59" s="11" t="str">
        <f t="shared" si="69"/>
        <v> </v>
      </c>
      <c r="M59" s="12" t="str">
        <f t="shared" si="69"/>
        <v> </v>
      </c>
      <c r="N59" s="13" t="str">
        <f t="shared" si="69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INDEX(matrix2,AG59,AD61)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0" ref="AY59:BI59">IF($AJ59=1,AM61,F59-$AI59*AM61)</f>
        <v>#VALUE!</v>
      </c>
      <c r="AZ59" t="e">
        <f t="shared" si="70"/>
        <v>#VALUE!</v>
      </c>
      <c r="BA59" t="e">
        <f t="shared" si="70"/>
        <v>#VALUE!</v>
      </c>
      <c r="BB59" t="e">
        <f t="shared" si="70"/>
        <v>#VALUE!</v>
      </c>
      <c r="BC59" t="e">
        <f t="shared" si="70"/>
        <v>#VALUE!</v>
      </c>
      <c r="BD59" t="e">
        <f t="shared" si="70"/>
        <v>#VALUE!</v>
      </c>
      <c r="BE59" t="e">
        <f t="shared" si="70"/>
        <v>#VALUE!</v>
      </c>
      <c r="BF59" t="e">
        <f t="shared" si="70"/>
        <v>#VALUE!</v>
      </c>
      <c r="BG59" t="e">
        <f t="shared" si="70"/>
        <v>#VALUE!</v>
      </c>
      <c r="BH59" t="e">
        <f t="shared" si="70"/>
        <v>#VALUE!</v>
      </c>
      <c r="BI59" t="e">
        <f t="shared" si="70"/>
        <v>#VALUE!</v>
      </c>
    </row>
    <row r="60" spans="2:61" ht="13.5" thickBot="1">
      <c r="B60"/>
      <c r="C60"/>
      <c r="D60"/>
      <c r="E60"/>
      <c r="F60" s="16" t="str">
        <f aca="true" t="shared" si="71" ref="F60:N60">IF($D55&gt;0,AY54," ")</f>
        <v> </v>
      </c>
      <c r="G60" s="16" t="str">
        <f t="shared" si="71"/>
        <v> </v>
      </c>
      <c r="H60" s="16" t="str">
        <f t="shared" si="71"/>
        <v> </v>
      </c>
      <c r="I60" s="16" t="str">
        <f t="shared" si="71"/>
        <v> </v>
      </c>
      <c r="J60" s="16" t="str">
        <f t="shared" si="71"/>
        <v> </v>
      </c>
      <c r="K60" s="16" t="str">
        <f t="shared" si="71"/>
        <v> </v>
      </c>
      <c r="L60" s="16" t="str">
        <f t="shared" si="71"/>
        <v> </v>
      </c>
      <c r="M60" s="20" t="str">
        <f t="shared" si="71"/>
        <v> </v>
      </c>
      <c r="N60" s="13" t="str">
        <f t="shared" si="71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INDEX(matrix2,AG60,AD61)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2" ref="AY60:BI60">IF($AJ60=1,AM61,F60-$AI60*AM61)</f>
        <v>#VALUE!</v>
      </c>
      <c r="AZ60" t="e">
        <f t="shared" si="72"/>
        <v>#VALUE!</v>
      </c>
      <c r="BA60" t="e">
        <f t="shared" si="72"/>
        <v>#VALUE!</v>
      </c>
      <c r="BB60" t="e">
        <f t="shared" si="72"/>
        <v>#VALUE!</v>
      </c>
      <c r="BC60" t="e">
        <f t="shared" si="72"/>
        <v>#VALUE!</v>
      </c>
      <c r="BD60" t="e">
        <f t="shared" si="72"/>
        <v>#VALUE!</v>
      </c>
      <c r="BE60" t="e">
        <f t="shared" si="72"/>
        <v>#VALUE!</v>
      </c>
      <c r="BF60" t="e">
        <f t="shared" si="72"/>
        <v>#VALUE!</v>
      </c>
      <c r="BG60" t="e">
        <f t="shared" si="72"/>
        <v>#VALUE!</v>
      </c>
      <c r="BH60" t="e">
        <f t="shared" si="72"/>
        <v>#VALUE!</v>
      </c>
      <c r="BI60" t="e">
        <f t="shared" si="72"/>
        <v>#VALUE!</v>
      </c>
    </row>
    <row r="61" spans="2:61" ht="13.5" thickBot="1">
      <c r="B61" s="17"/>
      <c r="D61" s="17"/>
      <c r="E61"/>
      <c r="F61" s="16" t="str">
        <f aca="true" t="shared" si="73" ref="F61:N61">IF($D55&gt;0,AY55," ")</f>
        <v> </v>
      </c>
      <c r="G61" s="16" t="str">
        <f t="shared" si="73"/>
        <v> </v>
      </c>
      <c r="H61" s="16" t="str">
        <f t="shared" si="73"/>
        <v> </v>
      </c>
      <c r="I61" s="16" t="str">
        <f t="shared" si="73"/>
        <v> </v>
      </c>
      <c r="J61" s="16" t="str">
        <f t="shared" si="73"/>
        <v> </v>
      </c>
      <c r="K61" s="16" t="str">
        <f t="shared" si="73"/>
        <v> </v>
      </c>
      <c r="L61" s="16" t="str">
        <f t="shared" si="73"/>
        <v> </v>
      </c>
      <c r="M61" s="20" t="str">
        <f t="shared" si="73"/>
        <v> </v>
      </c>
      <c r="N61" s="13" t="str">
        <f t="shared" si="73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INDEX(matrix2,AG61,AD61)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4" ref="AM61:AW61">SUMPRODUCT($AK59:$AK62,F59:F62)</f>
        <v>0</v>
      </c>
      <c r="AN61" s="16">
        <f t="shared" si="74"/>
        <v>0</v>
      </c>
      <c r="AO61" s="16">
        <f t="shared" si="74"/>
        <v>0</v>
      </c>
      <c r="AP61" s="16">
        <f t="shared" si="74"/>
        <v>0</v>
      </c>
      <c r="AQ61" s="16">
        <f t="shared" si="74"/>
        <v>0</v>
      </c>
      <c r="AR61" s="16">
        <f t="shared" si="74"/>
        <v>0</v>
      </c>
      <c r="AS61" s="16">
        <f t="shared" si="74"/>
        <v>0</v>
      </c>
      <c r="AT61" s="16">
        <f t="shared" si="74"/>
        <v>0</v>
      </c>
      <c r="AU61" s="16">
        <f t="shared" si="74"/>
        <v>0</v>
      </c>
      <c r="AV61" s="16">
        <f t="shared" si="74"/>
        <v>0</v>
      </c>
      <c r="AW61" s="16">
        <f t="shared" si="74"/>
        <v>0</v>
      </c>
      <c r="AY61" t="e">
        <f aca="true" t="shared" si="75" ref="AY61:BI61">IF($AJ61=1,AM61,F61-$AI61*AM61)</f>
        <v>#VALUE!</v>
      </c>
      <c r="AZ61" t="e">
        <f t="shared" si="75"/>
        <v>#VALUE!</v>
      </c>
      <c r="BA61" t="e">
        <f t="shared" si="75"/>
        <v>#VALUE!</v>
      </c>
      <c r="BB61" t="e">
        <f t="shared" si="75"/>
        <v>#VALUE!</v>
      </c>
      <c r="BC61" t="e">
        <f t="shared" si="75"/>
        <v>#VALUE!</v>
      </c>
      <c r="BD61" t="e">
        <f t="shared" si="75"/>
        <v>#VALUE!</v>
      </c>
      <c r="BE61" t="e">
        <f t="shared" si="75"/>
        <v>#VALUE!</v>
      </c>
      <c r="BF61" t="e">
        <f t="shared" si="75"/>
        <v>#VALUE!</v>
      </c>
      <c r="BG61" t="e">
        <f t="shared" si="75"/>
        <v>#VALUE!</v>
      </c>
      <c r="BH61" t="e">
        <f t="shared" si="75"/>
        <v>#VALUE!</v>
      </c>
      <c r="BI61" t="e">
        <f t="shared" si="75"/>
        <v>#VALUE!</v>
      </c>
    </row>
    <row r="62" spans="2:61" ht="12.75">
      <c r="B62"/>
      <c r="C62"/>
      <c r="D62"/>
      <c r="E62"/>
      <c r="F62" s="16" t="str">
        <f aca="true" t="shared" si="76" ref="F62:N62">IF($D55&gt;0,AY56," ")</f>
        <v> </v>
      </c>
      <c r="G62" s="16" t="str">
        <f t="shared" si="76"/>
        <v> </v>
      </c>
      <c r="H62" s="16" t="str">
        <f t="shared" si="76"/>
        <v> </v>
      </c>
      <c r="I62" s="16" t="str">
        <f t="shared" si="76"/>
        <v> </v>
      </c>
      <c r="J62" s="16" t="str">
        <f t="shared" si="76"/>
        <v> </v>
      </c>
      <c r="K62" s="16" t="str">
        <f t="shared" si="76"/>
        <v> </v>
      </c>
      <c r="L62" s="16" t="str">
        <f t="shared" si="76"/>
        <v> </v>
      </c>
      <c r="M62" s="20" t="str">
        <f t="shared" si="76"/>
        <v> </v>
      </c>
      <c r="N62" s="13" t="str">
        <f t="shared" si="76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INDEX(matrix2,AG62,AD61)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7" ref="AY62:BI62">IF($AJ62=1,AM61,F62-$AI62*AM61)</f>
        <v>#VALUE!</v>
      </c>
      <c r="AZ62" t="e">
        <f t="shared" si="77"/>
        <v>#VALUE!</v>
      </c>
      <c r="BA62" t="e">
        <f t="shared" si="77"/>
        <v>#VALUE!</v>
      </c>
      <c r="BB62" t="e">
        <f t="shared" si="77"/>
        <v>#VALUE!</v>
      </c>
      <c r="BC62" t="e">
        <f t="shared" si="77"/>
        <v>#VALUE!</v>
      </c>
      <c r="BD62" t="e">
        <f t="shared" si="77"/>
        <v>#VALUE!</v>
      </c>
      <c r="BE62" t="e">
        <f t="shared" si="77"/>
        <v>#VALUE!</v>
      </c>
      <c r="BF62" t="e">
        <f t="shared" si="77"/>
        <v>#VALUE!</v>
      </c>
      <c r="BG62" t="e">
        <f t="shared" si="77"/>
        <v>#VALUE!</v>
      </c>
      <c r="BH62" t="e">
        <f t="shared" si="77"/>
        <v>#VALUE!</v>
      </c>
      <c r="BI62" t="e">
        <f t="shared" si="77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8" ref="F65:N65">IF($D61&gt;0,AY59," ")</f>
        <v> </v>
      </c>
      <c r="G65" s="11" t="str">
        <f t="shared" si="78"/>
        <v> </v>
      </c>
      <c r="H65" s="11" t="str">
        <f t="shared" si="78"/>
        <v> </v>
      </c>
      <c r="I65" s="11" t="str">
        <f t="shared" si="78"/>
        <v> </v>
      </c>
      <c r="J65" s="11" t="str">
        <f t="shared" si="78"/>
        <v> </v>
      </c>
      <c r="K65" s="11" t="str">
        <f t="shared" si="78"/>
        <v> </v>
      </c>
      <c r="L65" s="11" t="str">
        <f t="shared" si="78"/>
        <v> </v>
      </c>
      <c r="M65" s="12" t="str">
        <f t="shared" si="78"/>
        <v> </v>
      </c>
      <c r="N65" s="13" t="str">
        <f t="shared" si="78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9" ref="F66:N66">IF($D61&gt;0,AY60," ")</f>
        <v> </v>
      </c>
      <c r="G66" s="16" t="str">
        <f t="shared" si="79"/>
        <v> </v>
      </c>
      <c r="H66" s="16" t="str">
        <f t="shared" si="79"/>
        <v> </v>
      </c>
      <c r="I66" s="16" t="str">
        <f t="shared" si="79"/>
        <v> </v>
      </c>
      <c r="J66" s="16" t="str">
        <f t="shared" si="79"/>
        <v> </v>
      </c>
      <c r="K66" s="16" t="str">
        <f t="shared" si="79"/>
        <v> </v>
      </c>
      <c r="L66" s="16" t="str">
        <f t="shared" si="79"/>
        <v> </v>
      </c>
      <c r="M66" s="20" t="str">
        <f t="shared" si="79"/>
        <v> </v>
      </c>
      <c r="N66" s="13" t="str">
        <f t="shared" si="79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0" ref="F67:N67">IF($D61&gt;0,AY61," ")</f>
        <v> </v>
      </c>
      <c r="G67" s="16" t="str">
        <f t="shared" si="80"/>
        <v> </v>
      </c>
      <c r="H67" s="16" t="str">
        <f t="shared" si="80"/>
        <v> </v>
      </c>
      <c r="I67" s="16" t="str">
        <f t="shared" si="80"/>
        <v> </v>
      </c>
      <c r="J67" s="16" t="str">
        <f t="shared" si="80"/>
        <v> </v>
      </c>
      <c r="K67" s="16" t="str">
        <f t="shared" si="80"/>
        <v> </v>
      </c>
      <c r="L67" s="16" t="str">
        <f t="shared" si="80"/>
        <v> </v>
      </c>
      <c r="M67" s="20" t="str">
        <f t="shared" si="80"/>
        <v> </v>
      </c>
      <c r="N67" s="13" t="str">
        <f t="shared" si="80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1" ref="F68:N68">IF($D61&gt;0,AY62," ")</f>
        <v> </v>
      </c>
      <c r="G68" s="16" t="str">
        <f t="shared" si="81"/>
        <v> </v>
      </c>
      <c r="H68" s="16" t="str">
        <f t="shared" si="81"/>
        <v> </v>
      </c>
      <c r="I68" s="16" t="str">
        <f t="shared" si="81"/>
        <v> </v>
      </c>
      <c r="J68" s="16" t="str">
        <f t="shared" si="81"/>
        <v> </v>
      </c>
      <c r="K68" s="16" t="str">
        <f t="shared" si="81"/>
        <v> </v>
      </c>
      <c r="L68" s="16" t="str">
        <f t="shared" si="81"/>
        <v> </v>
      </c>
      <c r="M68" s="20" t="str">
        <f t="shared" si="81"/>
        <v> </v>
      </c>
      <c r="N68" s="13" t="str">
        <f t="shared" si="81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2" ref="F71:N71">IF($D67&gt;0,AY65," ")</f>
        <v> </v>
      </c>
      <c r="G71" s="11" t="str">
        <f t="shared" si="82"/>
        <v> </v>
      </c>
      <c r="H71" s="11" t="str">
        <f t="shared" si="82"/>
        <v> </v>
      </c>
      <c r="I71" s="11" t="str">
        <f t="shared" si="82"/>
        <v> </v>
      </c>
      <c r="J71" s="11" t="str">
        <f t="shared" si="82"/>
        <v> </v>
      </c>
      <c r="K71" s="11" t="str">
        <f t="shared" si="82"/>
        <v> </v>
      </c>
      <c r="L71" s="11" t="str">
        <f t="shared" si="82"/>
        <v> </v>
      </c>
      <c r="M71" s="12" t="str">
        <f t="shared" si="82"/>
        <v> </v>
      </c>
      <c r="N71" s="13" t="str">
        <f t="shared" si="82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3" ref="F72:N72">IF($D67&gt;0,AY66," ")</f>
        <v> </v>
      </c>
      <c r="G72" s="16" t="str">
        <f t="shared" si="83"/>
        <v> </v>
      </c>
      <c r="H72" s="16" t="str">
        <f t="shared" si="83"/>
        <v> </v>
      </c>
      <c r="I72" s="16" t="str">
        <f t="shared" si="83"/>
        <v> </v>
      </c>
      <c r="J72" s="16" t="str">
        <f t="shared" si="83"/>
        <v> </v>
      </c>
      <c r="K72" s="16" t="str">
        <f t="shared" si="83"/>
        <v> </v>
      </c>
      <c r="L72" s="16" t="str">
        <f t="shared" si="83"/>
        <v> </v>
      </c>
      <c r="M72" s="20" t="str">
        <f t="shared" si="83"/>
        <v> </v>
      </c>
      <c r="N72" s="13" t="str">
        <f t="shared" si="83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4" ref="F73:N73">IF($D67&gt;0,AY67," ")</f>
        <v> </v>
      </c>
      <c r="G73" s="16" t="str">
        <f t="shared" si="84"/>
        <v> </v>
      </c>
      <c r="H73" s="16" t="str">
        <f t="shared" si="84"/>
        <v> </v>
      </c>
      <c r="I73" s="16" t="str">
        <f t="shared" si="84"/>
        <v> </v>
      </c>
      <c r="J73" s="16" t="str">
        <f t="shared" si="84"/>
        <v> </v>
      </c>
      <c r="K73" s="16" t="str">
        <f t="shared" si="84"/>
        <v> </v>
      </c>
      <c r="L73" s="16" t="str">
        <f t="shared" si="84"/>
        <v> </v>
      </c>
      <c r="M73" s="20" t="str">
        <f t="shared" si="84"/>
        <v> </v>
      </c>
      <c r="N73" s="13" t="str">
        <f t="shared" si="84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5" ref="F74:N74">IF($D67&gt;0,AY68," ")</f>
        <v> </v>
      </c>
      <c r="G74" s="16" t="str">
        <f t="shared" si="85"/>
        <v> </v>
      </c>
      <c r="H74" s="16" t="str">
        <f t="shared" si="85"/>
        <v> </v>
      </c>
      <c r="I74" s="16" t="str">
        <f t="shared" si="85"/>
        <v> </v>
      </c>
      <c r="J74" s="16" t="str">
        <f t="shared" si="85"/>
        <v> </v>
      </c>
      <c r="K74" s="16" t="str">
        <f t="shared" si="85"/>
        <v> </v>
      </c>
      <c r="L74" s="16" t="str">
        <f t="shared" si="85"/>
        <v> </v>
      </c>
      <c r="M74" s="20" t="str">
        <f t="shared" si="85"/>
        <v> </v>
      </c>
      <c r="N74" s="13" t="str">
        <f t="shared" si="85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96</v>
      </c>
      <c r="X100" s="23" t="s">
        <v>95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97</v>
      </c>
      <c r="X101" s="23" t="s">
        <v>51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52</v>
      </c>
      <c r="X102" s="23" t="s">
        <v>53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54</v>
      </c>
      <c r="X103" s="23" t="s">
        <v>144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 t="s">
        <v>55</v>
      </c>
      <c r="X104" s="23" t="s">
        <v>145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 t="s">
        <v>56</v>
      </c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112</v>
      </c>
      <c r="X106" s="23" t="s">
        <v>113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114</v>
      </c>
      <c r="X107" s="23" t="s">
        <v>43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44</v>
      </c>
      <c r="X108" s="24" t="s">
        <v>126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4" t="s">
        <v>126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4" t="s">
        <v>126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4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K3 C3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9">
      <selection activeCell="B53" sqref="B53"/>
    </sheetView>
  </sheetViews>
  <sheetFormatPr defaultColWidth="11.00390625" defaultRowHeight="12.75"/>
  <cols>
    <col min="1" max="1" width="2.37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1.625" style="1" customWidth="1"/>
    <col min="15" max="15" width="1.12109375" style="1" customWidth="1"/>
    <col min="16" max="16" width="5.25390625" style="26" customWidth="1"/>
    <col min="17" max="17" width="1.625" style="0" customWidth="1"/>
    <col min="18" max="18" width="5.875" style="0" customWidth="1"/>
    <col min="19" max="19" width="4.625" style="0" customWidth="1"/>
    <col min="20" max="20" width="3.875" style="0" customWidth="1"/>
    <col min="21" max="21" width="17.2539062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2.75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>
      <c r="A3" t="s">
        <v>57</v>
      </c>
      <c r="B3"/>
      <c r="C3" s="59" t="str">
        <f>VLOOKUP(A5,instructions08,2)</f>
        <v>Hi, this is an example of cycling in the simplex method.  </v>
      </c>
      <c r="D3" s="60"/>
      <c r="E3" s="60"/>
      <c r="F3" s="60"/>
      <c r="G3" s="60"/>
      <c r="H3" s="60"/>
      <c r="I3" s="2"/>
      <c r="J3" s="2"/>
      <c r="K3" s="59">
        <f>VLOOKUP(A5,instructions08,4)</f>
        <v>0</v>
      </c>
      <c r="L3" s="60"/>
      <c r="M3" s="60"/>
      <c r="N3" s="60"/>
      <c r="O3" s="60"/>
      <c r="P3" s="60"/>
    </row>
    <row r="4" spans="1:18" ht="18" hidden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  <c r="R4" s="27"/>
    </row>
    <row r="5" spans="1:27" ht="18.75" hidden="1" thickBot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75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 s="30"/>
      <c r="H8" s="30"/>
      <c r="I8" s="30"/>
      <c r="J8" s="30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F9" s="30"/>
      <c r="G9" s="30"/>
      <c r="H9" s="30"/>
      <c r="I9" s="30"/>
      <c r="J9" s="30"/>
      <c r="N9" s="8"/>
      <c r="P9" s="32">
        <v>0</v>
      </c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8" t="s">
        <v>85</v>
      </c>
      <c r="P10" s="1" t="s">
        <v>86</v>
      </c>
      <c r="Q10" s="1"/>
      <c r="R10" s="56" t="s">
        <v>188</v>
      </c>
      <c r="S10" s="55" t="s">
        <v>189</v>
      </c>
      <c r="U10" t="s">
        <v>191</v>
      </c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11">
        <v>1</v>
      </c>
      <c r="G11" s="11">
        <v>0.75</v>
      </c>
      <c r="H11" s="11">
        <v>-20</v>
      </c>
      <c r="I11" s="11">
        <v>0.5</v>
      </c>
      <c r="J11" s="11">
        <v>-6</v>
      </c>
      <c r="K11" s="29">
        <v>0</v>
      </c>
      <c r="L11" s="29">
        <v>0</v>
      </c>
      <c r="M11" s="29">
        <v>0</v>
      </c>
      <c r="N11" s="13"/>
      <c r="O11" s="14"/>
      <c r="P11" s="11">
        <v>-3</v>
      </c>
      <c r="Q11" s="1"/>
      <c r="R11" s="56"/>
      <c r="S11" s="55"/>
      <c r="U11" t="s">
        <v>192</v>
      </c>
      <c r="AA11" s="6" t="s">
        <v>89</v>
      </c>
      <c r="AB11" s="7">
        <v>7</v>
      </c>
      <c r="AF11" s="15" t="e">
        <f>MOD(AF13,6)</f>
        <v>#VALUE!</v>
      </c>
      <c r="AG11" s="1">
        <f aca="true" t="shared" si="0" ref="AG11:AG42">ROW(AE11)-10</f>
        <v>1</v>
      </c>
      <c r="AI11" s="11">
        <f>INDEX(matrix8,AG11,AD13)</f>
        <v>0.75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0.75</v>
      </c>
      <c r="BA11">
        <f t="shared" si="1"/>
        <v>-20</v>
      </c>
      <c r="BB11">
        <f t="shared" si="1"/>
        <v>0.5</v>
      </c>
      <c r="BC11">
        <f t="shared" si="1"/>
        <v>-6</v>
      </c>
      <c r="BD11">
        <f t="shared" si="1"/>
        <v>0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-3</v>
      </c>
    </row>
    <row r="12" spans="2:61" ht="13.5" thickBot="1">
      <c r="B12" t="s">
        <v>6</v>
      </c>
      <c r="C12"/>
      <c r="D12" t="s">
        <v>7</v>
      </c>
      <c r="E12"/>
      <c r="F12" s="16">
        <v>0</v>
      </c>
      <c r="G12" s="16">
        <v>0.25</v>
      </c>
      <c r="H12" s="16">
        <v>-8</v>
      </c>
      <c r="I12" s="16">
        <v>-1</v>
      </c>
      <c r="J12" s="16">
        <v>9</v>
      </c>
      <c r="K12" s="16">
        <v>1</v>
      </c>
      <c r="L12" s="16">
        <v>0</v>
      </c>
      <c r="M12" s="16">
        <v>0</v>
      </c>
      <c r="N12" s="13"/>
      <c r="O12" s="14"/>
      <c r="P12" s="16">
        <v>0</v>
      </c>
      <c r="Q12" s="1"/>
      <c r="R12" s="56">
        <f>SUMPRODUCT(F12:M12,F15:M15)</f>
        <v>0.25</v>
      </c>
      <c r="S12" s="55">
        <f>IF(R12&gt;0,P12/R12,"-")</f>
        <v>0</v>
      </c>
      <c r="AA12" s="6" t="s">
        <v>92</v>
      </c>
      <c r="AB12" s="7">
        <v>8</v>
      </c>
      <c r="AG12" s="1">
        <f t="shared" si="0"/>
        <v>2</v>
      </c>
      <c r="AI12" s="16">
        <f>INDEX(matrix8,AG12,AD13)</f>
        <v>0.25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0.25</v>
      </c>
      <c r="BA12">
        <f t="shared" si="2"/>
        <v>-8</v>
      </c>
      <c r="BB12">
        <f t="shared" si="2"/>
        <v>-1</v>
      </c>
      <c r="BC12">
        <f t="shared" si="2"/>
        <v>9</v>
      </c>
      <c r="BD12">
        <f t="shared" si="2"/>
        <v>1</v>
      </c>
      <c r="BE12">
        <f t="shared" si="2"/>
        <v>0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0</v>
      </c>
    </row>
    <row r="13" spans="2:61" ht="13.5" thickBot="1">
      <c r="B13" s="17" t="s">
        <v>182</v>
      </c>
      <c r="D13" s="17"/>
      <c r="E13"/>
      <c r="F13" s="16">
        <v>0</v>
      </c>
      <c r="G13" s="16">
        <v>0.5</v>
      </c>
      <c r="H13" s="16">
        <v>-12</v>
      </c>
      <c r="I13" s="16">
        <v>-0.5</v>
      </c>
      <c r="J13" s="16">
        <v>3</v>
      </c>
      <c r="K13" s="16">
        <v>0</v>
      </c>
      <c r="L13" s="16">
        <v>1</v>
      </c>
      <c r="M13" s="16">
        <v>0</v>
      </c>
      <c r="N13" s="13"/>
      <c r="O13" s="14"/>
      <c r="P13" s="16">
        <v>0</v>
      </c>
      <c r="Q13" s="1"/>
      <c r="R13" s="56">
        <f>SUMPRODUCT(F13:M13,F15:M15)</f>
        <v>0.5</v>
      </c>
      <c r="S13" s="55">
        <f>IF(R13&gt;0,P13/R13,"-")</f>
        <v>0</v>
      </c>
      <c r="U13" t="s">
        <v>193</v>
      </c>
      <c r="AA13" s="6" t="s">
        <v>76</v>
      </c>
      <c r="AB13" s="7">
        <v>9</v>
      </c>
      <c r="AD13" s="17">
        <f>VLOOKUP(B13,alpha8,2)</f>
        <v>2</v>
      </c>
      <c r="AE13" s="1"/>
      <c r="AF13" s="17" t="str">
        <f>IF(D13&gt;0,D13-10," ")</f>
        <v> </v>
      </c>
      <c r="AG13" s="1">
        <f t="shared" si="0"/>
        <v>3</v>
      </c>
      <c r="AI13" s="16">
        <f>INDEX(matrix8,AG13,AD13)</f>
        <v>0.5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>
        <f aca="true" t="shared" si="4" ref="AY13:BI13">IF($AJ13=1,AM13,F13-$AI13*AM13)</f>
        <v>0</v>
      </c>
      <c r="AZ13">
        <f t="shared" si="4"/>
        <v>0.5</v>
      </c>
      <c r="BA13">
        <f t="shared" si="4"/>
        <v>-12</v>
      </c>
      <c r="BB13">
        <f t="shared" si="4"/>
        <v>-0.5</v>
      </c>
      <c r="BC13">
        <f t="shared" si="4"/>
        <v>3</v>
      </c>
      <c r="BD13">
        <f t="shared" si="4"/>
        <v>0</v>
      </c>
      <c r="BE13">
        <f t="shared" si="4"/>
        <v>1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3"/>
      <c r="O14" s="14"/>
      <c r="P14" s="16">
        <v>1</v>
      </c>
      <c r="Q14" s="1"/>
      <c r="R14" s="56">
        <f>SUMPRODUCT(F14:M14,F15:M15)</f>
        <v>0</v>
      </c>
      <c r="S14" s="55" t="str">
        <f>IF(R14&gt;0,P14/R14,"-")</f>
        <v>-</v>
      </c>
      <c r="U14" t="s">
        <v>194</v>
      </c>
      <c r="AA14" s="6">
        <v>0</v>
      </c>
      <c r="AB14" s="7">
        <v>0</v>
      </c>
      <c r="AG14" s="1">
        <f t="shared" si="0"/>
        <v>4</v>
      </c>
      <c r="AI14" s="16">
        <f>INDEX(matrix8,AG14,AD13)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0</v>
      </c>
      <c r="BA14">
        <f t="shared" si="5"/>
        <v>0</v>
      </c>
      <c r="BB14">
        <f t="shared" si="5"/>
        <v>1</v>
      </c>
      <c r="BC14">
        <f t="shared" si="5"/>
        <v>0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1</v>
      </c>
    </row>
    <row r="15" spans="2:33" ht="13.5" thickBot="1">
      <c r="B15"/>
      <c r="C15"/>
      <c r="D15"/>
      <c r="E15"/>
      <c r="F15" s="53">
        <f>IF($B13="F",1,0)</f>
        <v>0</v>
      </c>
      <c r="G15" s="53">
        <f>IF($B13="G",1,0)</f>
        <v>1</v>
      </c>
      <c r="H15" s="53">
        <f>IF($B13="H",1,0)</f>
        <v>0</v>
      </c>
      <c r="I15" s="53">
        <f>IF($B13="I",1,0)</f>
        <v>0</v>
      </c>
      <c r="J15" s="53">
        <f>IF($B13="J",1,0)</f>
        <v>0</v>
      </c>
      <c r="K15" s="53">
        <f>IF($B13="K",1,0)</f>
        <v>0</v>
      </c>
      <c r="L15" s="53">
        <f>IF($B13="L",1,0)</f>
        <v>0</v>
      </c>
      <c r="M15" s="53">
        <f>IF($B13="M",1,0)</f>
        <v>0</v>
      </c>
      <c r="N15" s="8"/>
      <c r="P15" s="1"/>
      <c r="Q15" s="1"/>
      <c r="AA15" s="18" t="s">
        <v>77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U16" t="s">
        <v>195</v>
      </c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6" ref="F17:M17">IF($D13&gt;0,AY11," ")</f>
        <v> </v>
      </c>
      <c r="G17" s="11" t="str">
        <f t="shared" si="6"/>
        <v> </v>
      </c>
      <c r="H17" s="11" t="str">
        <f t="shared" si="6"/>
        <v> </v>
      </c>
      <c r="I17" s="11" t="str">
        <f t="shared" si="6"/>
        <v> </v>
      </c>
      <c r="J17" s="11" t="str">
        <f t="shared" si="6"/>
        <v> </v>
      </c>
      <c r="K17" s="11" t="str">
        <f t="shared" si="6"/>
        <v> </v>
      </c>
      <c r="L17" s="11" t="str">
        <f t="shared" si="6"/>
        <v> </v>
      </c>
      <c r="M17" s="12" t="str">
        <f t="shared" si="6"/>
        <v> </v>
      </c>
      <c r="N17" s="13"/>
      <c r="O17" s="14"/>
      <c r="P17" s="11" t="str">
        <f>IF($D13&gt;0,BI11," ")</f>
        <v> </v>
      </c>
      <c r="Q17" s="1"/>
      <c r="U17" t="s">
        <v>196</v>
      </c>
      <c r="AF17" s="15" t="e">
        <f>MOD(AF19,6)</f>
        <v>#VALUE!</v>
      </c>
      <c r="AG17" s="1">
        <f t="shared" si="0"/>
        <v>7</v>
      </c>
      <c r="AI17" s="11" t="e">
        <f>INDEX(matrix8,AG17,AD19)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 t="str">
        <f aca="true" t="shared" si="8" ref="F18:M18">IF($D13&gt;0,AY12," ")</f>
        <v> </v>
      </c>
      <c r="G18" s="16" t="str">
        <f t="shared" si="8"/>
        <v> </v>
      </c>
      <c r="H18" s="16" t="str">
        <f t="shared" si="8"/>
        <v> </v>
      </c>
      <c r="I18" s="16" t="str">
        <f t="shared" si="8"/>
        <v> </v>
      </c>
      <c r="J18" s="16" t="str">
        <f t="shared" si="8"/>
        <v> </v>
      </c>
      <c r="K18" s="16" t="str">
        <f t="shared" si="8"/>
        <v> </v>
      </c>
      <c r="L18" s="16" t="str">
        <f t="shared" si="8"/>
        <v> </v>
      </c>
      <c r="M18" s="20" t="str">
        <f t="shared" si="8"/>
        <v> </v>
      </c>
      <c r="N18" s="13"/>
      <c r="O18" s="14"/>
      <c r="P18" s="16" t="str">
        <f>IF($D13&gt;0,BI12," ")</f>
        <v> </v>
      </c>
      <c r="Q18" s="1"/>
      <c r="R18" s="56">
        <f>SUMPRODUCT(F18:M18,F21:M21)</f>
        <v>0</v>
      </c>
      <c r="S18" s="55" t="str">
        <f>IF(R18&gt;0,P18/R18,"-")</f>
        <v>-</v>
      </c>
      <c r="AG18" s="1">
        <f t="shared" si="0"/>
        <v>8</v>
      </c>
      <c r="AI18" s="16" t="e">
        <f>INDEX(matrix8,AG18,AD19)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17"/>
      <c r="D19" s="17"/>
      <c r="E19"/>
      <c r="F19" s="16" t="str">
        <f aca="true" t="shared" si="10" ref="F19:M19">IF($D13&gt;0,AY13," ")</f>
        <v> </v>
      </c>
      <c r="G19" s="16" t="str">
        <f t="shared" si="10"/>
        <v> </v>
      </c>
      <c r="H19" s="16" t="str">
        <f t="shared" si="10"/>
        <v> </v>
      </c>
      <c r="I19" s="16" t="str">
        <f t="shared" si="10"/>
        <v> </v>
      </c>
      <c r="J19" s="16" t="str">
        <f t="shared" si="10"/>
        <v> </v>
      </c>
      <c r="K19" s="16" t="str">
        <f t="shared" si="10"/>
        <v> </v>
      </c>
      <c r="L19" s="16" t="str">
        <f t="shared" si="10"/>
        <v> </v>
      </c>
      <c r="M19" s="20" t="str">
        <f t="shared" si="10"/>
        <v> </v>
      </c>
      <c r="N19" s="13"/>
      <c r="O19" s="14"/>
      <c r="P19" s="16" t="str">
        <f>IF($D13&gt;0,BI13," ")</f>
        <v> </v>
      </c>
      <c r="Q19" s="1"/>
      <c r="R19" s="56">
        <f>SUMPRODUCT(F19:M19,F21:M21)</f>
        <v>0</v>
      </c>
      <c r="S19" s="55" t="str">
        <f>IF(R19&gt;0,P19/R19,"-")</f>
        <v>-</v>
      </c>
      <c r="AD19" s="17">
        <f>VLOOKUP(B19,alpha8,2)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INDEX(matrix8,AG19,AD19)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 t="str">
        <f aca="true" t="shared" si="13" ref="F20:M20">IF($D13&gt;0,AY14," ")</f>
        <v> </v>
      </c>
      <c r="G20" s="16" t="str">
        <f t="shared" si="13"/>
        <v> </v>
      </c>
      <c r="H20" s="16" t="str">
        <f t="shared" si="13"/>
        <v> </v>
      </c>
      <c r="I20" s="16" t="str">
        <f t="shared" si="13"/>
        <v> </v>
      </c>
      <c r="J20" s="16" t="str">
        <f t="shared" si="13"/>
        <v> </v>
      </c>
      <c r="K20" s="16" t="str">
        <f t="shared" si="13"/>
        <v> </v>
      </c>
      <c r="L20" s="16" t="str">
        <f t="shared" si="13"/>
        <v> </v>
      </c>
      <c r="M20" s="20" t="str">
        <f t="shared" si="13"/>
        <v> </v>
      </c>
      <c r="N20" s="13"/>
      <c r="O20" s="14"/>
      <c r="P20" s="16" t="str">
        <f>IF($D13&gt;0,BI14," ")</f>
        <v> </v>
      </c>
      <c r="Q20" s="1"/>
      <c r="R20" s="56">
        <f>SUMPRODUCT(F20:M20,F21:M21)</f>
        <v>0</v>
      </c>
      <c r="S20" s="55" t="str">
        <f>IF(R20&gt;0,P20/R20,"-")</f>
        <v>-</v>
      </c>
      <c r="AG20" s="1">
        <f t="shared" si="0"/>
        <v>10</v>
      </c>
      <c r="AI20" s="16" t="e">
        <f>INDEX(matrix8,AG20,AD19)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F21" s="53">
        <f>IF($B19="F",1,0)</f>
        <v>0</v>
      </c>
      <c r="G21" s="53">
        <f>IF($B19="G",1,0)</f>
        <v>0</v>
      </c>
      <c r="H21" s="53">
        <f>IF($B19="H",1,0)</f>
        <v>0</v>
      </c>
      <c r="I21" s="53">
        <f>IF($B19="I",1,0)</f>
        <v>0</v>
      </c>
      <c r="J21" s="53">
        <f>IF($B19="J",1,0)</f>
        <v>0</v>
      </c>
      <c r="K21" s="53">
        <f>IF($B19="K",1,0)</f>
        <v>0</v>
      </c>
      <c r="L21" s="53">
        <f>IF($B19="L",1,0)</f>
        <v>0</v>
      </c>
      <c r="M21" s="53">
        <f>IF($B19="M",1,0)</f>
        <v>0</v>
      </c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 t="str">
        <f aca="true" t="shared" si="15" ref="F23:M23">IF($D19&gt;0,AY17," ")</f>
        <v> </v>
      </c>
      <c r="G23" s="11" t="str">
        <f t="shared" si="15"/>
        <v> </v>
      </c>
      <c r="H23" s="11" t="str">
        <f t="shared" si="15"/>
        <v> </v>
      </c>
      <c r="I23" s="11" t="str">
        <f t="shared" si="15"/>
        <v> </v>
      </c>
      <c r="J23" s="11" t="str">
        <f t="shared" si="15"/>
        <v> </v>
      </c>
      <c r="K23" s="11" t="str">
        <f t="shared" si="15"/>
        <v> </v>
      </c>
      <c r="L23" s="11" t="str">
        <f t="shared" si="15"/>
        <v> </v>
      </c>
      <c r="M23" s="12" t="str">
        <f t="shared" si="15"/>
        <v> </v>
      </c>
      <c r="N23" s="13"/>
      <c r="O23" s="14"/>
      <c r="P23" s="11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INDEX(matrix8,AG23,AD25)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 t="str">
        <f aca="true" t="shared" si="17" ref="F24:M24">IF($D19&gt;0,AY18," ")</f>
        <v> </v>
      </c>
      <c r="G24" s="16" t="str">
        <f t="shared" si="17"/>
        <v> </v>
      </c>
      <c r="H24" s="16" t="str">
        <f t="shared" si="17"/>
        <v> </v>
      </c>
      <c r="I24" s="16" t="str">
        <f t="shared" si="17"/>
        <v> </v>
      </c>
      <c r="J24" s="16" t="str">
        <f t="shared" si="17"/>
        <v> </v>
      </c>
      <c r="K24" s="16" t="str">
        <f t="shared" si="17"/>
        <v> </v>
      </c>
      <c r="L24" s="16" t="str">
        <f t="shared" si="17"/>
        <v> </v>
      </c>
      <c r="M24" s="20" t="str">
        <f t="shared" si="17"/>
        <v> </v>
      </c>
      <c r="N24" s="13"/>
      <c r="O24" s="14"/>
      <c r="P24" s="16" t="str">
        <f>IF($D19&gt;0,BI18," ")</f>
        <v> </v>
      </c>
      <c r="Q24" s="1"/>
      <c r="R24" s="56">
        <f>SUMPRODUCT(F24:M24,F27:M27)</f>
        <v>0</v>
      </c>
      <c r="S24" s="55" t="str">
        <f>IF(R24&gt;0,P24/R24,"-")</f>
        <v>-</v>
      </c>
      <c r="AG24" s="1">
        <f t="shared" si="0"/>
        <v>14</v>
      </c>
      <c r="AI24" s="16" t="e">
        <f>INDEX(matrix8,AG24,AD25)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17"/>
      <c r="D25" s="17"/>
      <c r="E25"/>
      <c r="F25" s="16" t="str">
        <f aca="true" t="shared" si="19" ref="F25:M25">IF($D19&gt;0,AY19," ")</f>
        <v> </v>
      </c>
      <c r="G25" s="16" t="str">
        <f t="shared" si="19"/>
        <v> </v>
      </c>
      <c r="H25" s="16" t="str">
        <f t="shared" si="19"/>
        <v> </v>
      </c>
      <c r="I25" s="16" t="str">
        <f t="shared" si="19"/>
        <v> </v>
      </c>
      <c r="J25" s="16" t="str">
        <f t="shared" si="19"/>
        <v> </v>
      </c>
      <c r="K25" s="16" t="str">
        <f t="shared" si="19"/>
        <v> </v>
      </c>
      <c r="L25" s="16" t="str">
        <f t="shared" si="19"/>
        <v> </v>
      </c>
      <c r="M25" s="20" t="str">
        <f t="shared" si="19"/>
        <v> </v>
      </c>
      <c r="N25" s="13"/>
      <c r="O25" s="14"/>
      <c r="P25" s="16" t="str">
        <f>IF($D19&gt;0,BI19," ")</f>
        <v> </v>
      </c>
      <c r="Q25" s="1"/>
      <c r="R25" s="56">
        <f>SUMPRODUCT(F25:M25,F27:M27)</f>
        <v>0</v>
      </c>
      <c r="S25" s="55" t="str">
        <f>IF(R25&gt;0,P25/R25,"-")</f>
        <v>-</v>
      </c>
      <c r="AD25" s="17">
        <f>VLOOKUP(B25,alpha8,2)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INDEX(matrix8,AG25,AD25)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 t="str">
        <f aca="true" t="shared" si="22" ref="F26:M26">IF($D19&gt;0,AY20," ")</f>
        <v> </v>
      </c>
      <c r="G26" s="16" t="str">
        <f t="shared" si="22"/>
        <v> </v>
      </c>
      <c r="H26" s="16" t="str">
        <f t="shared" si="22"/>
        <v> </v>
      </c>
      <c r="I26" s="16" t="str">
        <f t="shared" si="22"/>
        <v> </v>
      </c>
      <c r="J26" s="16" t="str">
        <f t="shared" si="22"/>
        <v> </v>
      </c>
      <c r="K26" s="16" t="str">
        <f t="shared" si="22"/>
        <v> </v>
      </c>
      <c r="L26" s="16" t="str">
        <f t="shared" si="22"/>
        <v> </v>
      </c>
      <c r="M26" s="20" t="str">
        <f t="shared" si="22"/>
        <v> </v>
      </c>
      <c r="N26" s="13"/>
      <c r="O26" s="14"/>
      <c r="P26" s="16" t="str">
        <f>IF($D19&gt;0,BI20," ")</f>
        <v> </v>
      </c>
      <c r="Q26" s="1"/>
      <c r="R26" s="56">
        <f>SUMPRODUCT(F26:M26,F27:M27)</f>
        <v>0</v>
      </c>
      <c r="S26" s="55" t="str">
        <f>IF(R26&gt;0,P26/R26,"-")</f>
        <v>-</v>
      </c>
      <c r="AG26" s="1">
        <f t="shared" si="0"/>
        <v>16</v>
      </c>
      <c r="AI26" s="16" t="e">
        <f>INDEX(matrix8,AG26,AD25)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F27" s="53">
        <f>IF($B25="F",1,0)</f>
        <v>0</v>
      </c>
      <c r="G27" s="53">
        <f>IF($B25="G",1,0)</f>
        <v>0</v>
      </c>
      <c r="H27" s="53">
        <f>IF($B25="H",1,0)</f>
        <v>0</v>
      </c>
      <c r="I27" s="53">
        <f>IF($B25="I",1,0)</f>
        <v>0</v>
      </c>
      <c r="J27" s="53">
        <f>IF($B25="J",1,0)</f>
        <v>0</v>
      </c>
      <c r="K27" s="53">
        <f>IF($B25="K",1,0)</f>
        <v>0</v>
      </c>
      <c r="L27" s="53">
        <f>IF($B25="L",1,0)</f>
        <v>0</v>
      </c>
      <c r="M27" s="53">
        <f>IF($B25="M",1,0)</f>
        <v>0</v>
      </c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1" t="str">
        <f t="shared" si="24"/>
        <v> </v>
      </c>
      <c r="L29" s="11" t="str">
        <f t="shared" si="24"/>
        <v> </v>
      </c>
      <c r="M29" s="12" t="str">
        <f t="shared" si="24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INDEX(matrix8,AG29,AD31)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16" t="str">
        <f t="shared" si="26"/>
        <v> </v>
      </c>
      <c r="L30" s="16" t="str">
        <f t="shared" si="26"/>
        <v> </v>
      </c>
      <c r="M30" s="20" t="str">
        <f t="shared" si="26"/>
        <v> </v>
      </c>
      <c r="N30" s="13"/>
      <c r="O30" s="14"/>
      <c r="P30" s="16" t="str">
        <f>IF($D25&gt;0,BI24," ")</f>
        <v> </v>
      </c>
      <c r="Q30" s="1"/>
      <c r="R30" s="56">
        <f>SUMPRODUCT(F30:M30,F33:M33)</f>
        <v>0</v>
      </c>
      <c r="S30" s="55" t="str">
        <f>IF(R30&gt;0,P30/R30,"-")</f>
        <v>-</v>
      </c>
      <c r="AG30" s="1">
        <f t="shared" si="0"/>
        <v>20</v>
      </c>
      <c r="AI30" s="16" t="e">
        <f>INDEX(matrix8,AG30,AD31)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16" t="str">
        <f t="shared" si="28"/>
        <v> </v>
      </c>
      <c r="L31" s="16" t="str">
        <f t="shared" si="28"/>
        <v> </v>
      </c>
      <c r="M31" s="20" t="str">
        <f t="shared" si="28"/>
        <v> </v>
      </c>
      <c r="N31" s="13"/>
      <c r="O31" s="14"/>
      <c r="P31" s="16" t="str">
        <f>IF($D25&gt;0,BI25," ")</f>
        <v> </v>
      </c>
      <c r="Q31" s="1"/>
      <c r="R31" s="56">
        <f>SUMPRODUCT(F31:M31,F33:M33)</f>
        <v>0</v>
      </c>
      <c r="S31" s="55" t="str">
        <f>IF(R31&gt;0,P31/R31,"-")</f>
        <v>-</v>
      </c>
      <c r="AD31" s="17">
        <f>VLOOKUP(B31,alpha8,2)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INDEX(matrix8,AG31,AD31)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16" t="str">
        <f t="shared" si="31"/>
        <v> </v>
      </c>
      <c r="L32" s="16" t="str">
        <f t="shared" si="31"/>
        <v> </v>
      </c>
      <c r="M32" s="20" t="str">
        <f t="shared" si="31"/>
        <v> </v>
      </c>
      <c r="N32" s="13"/>
      <c r="O32" s="14"/>
      <c r="P32" s="16" t="str">
        <f>IF($D25&gt;0,BI26," ")</f>
        <v> </v>
      </c>
      <c r="Q32" s="1"/>
      <c r="R32" s="56">
        <f>SUMPRODUCT(F32:M32,F33:M33)</f>
        <v>0</v>
      </c>
      <c r="S32" s="55" t="str">
        <f>IF(R32&gt;0,P32/R32,"-")</f>
        <v>-</v>
      </c>
      <c r="AG32" s="1">
        <f t="shared" si="0"/>
        <v>22</v>
      </c>
      <c r="AI32" s="16" t="e">
        <f>INDEX(matrix8,AG32,AD31)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F33" s="53">
        <f>IF($B31="F",1,0)</f>
        <v>0</v>
      </c>
      <c r="G33" s="53">
        <f>IF($B31="G",1,0)</f>
        <v>0</v>
      </c>
      <c r="H33" s="53">
        <f>IF($B31="H",1,0)</f>
        <v>0</v>
      </c>
      <c r="I33" s="53">
        <f>IF($B31="I",1,0)</f>
        <v>0</v>
      </c>
      <c r="J33" s="53">
        <f>IF($B31="J",1,0)</f>
        <v>0</v>
      </c>
      <c r="K33" s="53">
        <f>IF($B31="K",1,0)</f>
        <v>0</v>
      </c>
      <c r="L33" s="53">
        <f>IF($B31="L",1,0)</f>
        <v>0</v>
      </c>
      <c r="M33" s="53">
        <f>IF($B31="M",1,0)</f>
        <v>0</v>
      </c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INDEX(matrix8,AG35,AD37)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R36" s="56">
        <f>SUMPRODUCT(F36:M36,F39:M39)</f>
        <v>0</v>
      </c>
      <c r="S36" s="55" t="str">
        <f>IF(R36&gt;0,P36/R36,"-")</f>
        <v>-</v>
      </c>
      <c r="AG36" s="1">
        <f t="shared" si="0"/>
        <v>26</v>
      </c>
      <c r="AI36" s="16" t="e">
        <f>INDEX(matrix8,AG36,AD37)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R37" s="56">
        <f>SUMPRODUCT(F37:M37,F39:M39)</f>
        <v>0</v>
      </c>
      <c r="S37" s="55" t="str">
        <f>IF(R37&gt;0,P37/R37,"-")</f>
        <v>-</v>
      </c>
      <c r="AD37" s="17">
        <f>VLOOKUP(B37,alpha8,2)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INDEX(matrix8,AG37,AD37)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R38" s="56">
        <f>SUMPRODUCT(F38:M38,F39:M39)</f>
        <v>0</v>
      </c>
      <c r="S38" s="55" t="str">
        <f>IF(R38&gt;0,P38/R38,"-")</f>
        <v>-</v>
      </c>
      <c r="AG38" s="1">
        <f t="shared" si="0"/>
        <v>28</v>
      </c>
      <c r="AI38" s="16" t="e">
        <f>INDEX(matrix8,AG38,AD37)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F39" s="53">
        <f>IF($B37="F",1,0)</f>
        <v>0</v>
      </c>
      <c r="G39" s="53">
        <f>IF($B37="G",1,0)</f>
        <v>0</v>
      </c>
      <c r="H39" s="53">
        <f>IF($B37="H",1,0)</f>
        <v>0</v>
      </c>
      <c r="I39" s="53">
        <f>IF($B37="I",1,0)</f>
        <v>0</v>
      </c>
      <c r="J39" s="53">
        <f>IF($B37="J",1,0)</f>
        <v>0</v>
      </c>
      <c r="K39" s="53">
        <f>IF($B37="K",1,0)</f>
        <v>0</v>
      </c>
      <c r="L39" s="53">
        <f>IF($B37="L",1,0)</f>
        <v>0</v>
      </c>
      <c r="M39" s="53">
        <f>IF($B37="M",1,0)</f>
        <v>0</v>
      </c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INDEX(matrix8,AG41,AD43)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R42" s="56">
        <f>SUMPRODUCT(F42:M42,F45:M45)</f>
        <v>0</v>
      </c>
      <c r="S42" s="55" t="str">
        <f>IF(R42&gt;0,P42/R42,"-")</f>
        <v>-</v>
      </c>
      <c r="AG42" s="1">
        <f t="shared" si="0"/>
        <v>32</v>
      </c>
      <c r="AI42" s="16" t="e">
        <f>INDEX(matrix8,AG42,AD43)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R43" s="56">
        <f>SUMPRODUCT(F43:M43,F45:M45)</f>
        <v>0</v>
      </c>
      <c r="S43" s="55" t="str">
        <f>IF(R43&gt;0,P43/R43,"-")</f>
        <v>-</v>
      </c>
      <c r="AD43" s="17">
        <f>VLOOKUP(B43,alpha8,2)</f>
        <v>0</v>
      </c>
      <c r="AE43" s="1"/>
      <c r="AF43" s="17" t="str">
        <f>IF(D43&gt;0,D43-10," ")</f>
        <v> </v>
      </c>
      <c r="AG43" s="1">
        <f aca="true" t="shared" si="47" ref="AG43:AG63">ROW(AE43)-10</f>
        <v>33</v>
      </c>
      <c r="AI43" s="16" t="e">
        <f>INDEX(matrix8,AG43,AD43)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8" ref="AM43:AW43">SUMPRODUCT($AK41:$AK44,F41:F44)</f>
        <v>0</v>
      </c>
      <c r="AN43" s="16">
        <f t="shared" si="48"/>
        <v>0</v>
      </c>
      <c r="AO43" s="16">
        <f t="shared" si="48"/>
        <v>0</v>
      </c>
      <c r="AP43" s="16">
        <f t="shared" si="48"/>
        <v>0</v>
      </c>
      <c r="AQ43" s="16">
        <f t="shared" si="48"/>
        <v>0</v>
      </c>
      <c r="AR43" s="16">
        <f t="shared" si="48"/>
        <v>0</v>
      </c>
      <c r="AS43" s="16">
        <f t="shared" si="48"/>
        <v>0</v>
      </c>
      <c r="AT43" s="16">
        <f t="shared" si="48"/>
        <v>0</v>
      </c>
      <c r="AU43" s="16">
        <f t="shared" si="48"/>
        <v>0</v>
      </c>
      <c r="AV43" s="16">
        <f t="shared" si="48"/>
        <v>0</v>
      </c>
      <c r="AW43" s="16">
        <f t="shared" si="48"/>
        <v>0</v>
      </c>
      <c r="AY43" t="e">
        <f aca="true" t="shared" si="49" ref="AY43:BI43">IF($AJ43=1,AM43,F43-$AI43*AM43)</f>
        <v>#VALUE!</v>
      </c>
      <c r="AZ43" t="e">
        <f t="shared" si="49"/>
        <v>#VALUE!</v>
      </c>
      <c r="BA43" t="e">
        <f t="shared" si="49"/>
        <v>#VALUE!</v>
      </c>
      <c r="BB43" t="e">
        <f t="shared" si="49"/>
        <v>#VALUE!</v>
      </c>
      <c r="BC43" t="e">
        <f t="shared" si="49"/>
        <v>#VALUE!</v>
      </c>
      <c r="BD43" t="e">
        <f t="shared" si="49"/>
        <v>#VALUE!</v>
      </c>
      <c r="BE43" t="e">
        <f t="shared" si="49"/>
        <v>#VALUE!</v>
      </c>
      <c r="BF43" t="e">
        <f t="shared" si="49"/>
        <v>#VALUE!</v>
      </c>
      <c r="BG43" t="e">
        <f t="shared" si="49"/>
        <v>#VALUE!</v>
      </c>
      <c r="BH43" t="e">
        <f t="shared" si="49"/>
        <v>#VALUE!</v>
      </c>
      <c r="BI43" t="e">
        <f t="shared" si="49"/>
        <v>#VALUE!</v>
      </c>
    </row>
    <row r="44" spans="2:61" ht="12.75">
      <c r="B44"/>
      <c r="C44"/>
      <c r="D44"/>
      <c r="E44"/>
      <c r="F44" s="16" t="str">
        <f aca="true" t="shared" si="50" ref="F44:M44">IF($D37&gt;0,AY38," ")</f>
        <v> </v>
      </c>
      <c r="G44" s="16" t="str">
        <f t="shared" si="50"/>
        <v> </v>
      </c>
      <c r="H44" s="16" t="str">
        <f t="shared" si="50"/>
        <v> </v>
      </c>
      <c r="I44" s="16" t="str">
        <f t="shared" si="50"/>
        <v> </v>
      </c>
      <c r="J44" s="16" t="str">
        <f t="shared" si="50"/>
        <v> </v>
      </c>
      <c r="K44" s="16" t="str">
        <f t="shared" si="50"/>
        <v> </v>
      </c>
      <c r="L44" s="16" t="str">
        <f t="shared" si="50"/>
        <v> </v>
      </c>
      <c r="M44" s="20" t="str">
        <f t="shared" si="50"/>
        <v> </v>
      </c>
      <c r="N44" s="13"/>
      <c r="O44" s="14"/>
      <c r="P44" s="16" t="str">
        <f>IF($D37&gt;0,BI38," ")</f>
        <v> </v>
      </c>
      <c r="Q44" s="1"/>
      <c r="R44" s="56">
        <f>SUMPRODUCT(F44:M44,F45:M45)</f>
        <v>0</v>
      </c>
      <c r="S44" s="55" t="str">
        <f>IF(R44&gt;0,P44/R44,"-")</f>
        <v>-</v>
      </c>
      <c r="AG44" s="1">
        <f t="shared" si="47"/>
        <v>34</v>
      </c>
      <c r="AI44" s="16" t="e">
        <f>INDEX(matrix8,AG44,AD43)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1" ref="AY44:BI44">IF($AJ44=1,AM43,F44-$AI44*AM43)</f>
        <v>#VALUE!</v>
      </c>
      <c r="AZ44" t="e">
        <f t="shared" si="51"/>
        <v>#VALUE!</v>
      </c>
      <c r="BA44" t="e">
        <f t="shared" si="51"/>
        <v>#VALUE!</v>
      </c>
      <c r="BB44" t="e">
        <f t="shared" si="51"/>
        <v>#VALUE!</v>
      </c>
      <c r="BC44" t="e">
        <f t="shared" si="51"/>
        <v>#VALUE!</v>
      </c>
      <c r="BD44" t="e">
        <f t="shared" si="51"/>
        <v>#VALUE!</v>
      </c>
      <c r="BE44" t="e">
        <f t="shared" si="51"/>
        <v>#VALUE!</v>
      </c>
      <c r="BF44" t="e">
        <f t="shared" si="51"/>
        <v>#VALUE!</v>
      </c>
      <c r="BG44" t="e">
        <f t="shared" si="51"/>
        <v>#VALUE!</v>
      </c>
      <c r="BH44" t="e">
        <f t="shared" si="51"/>
        <v>#VALUE!</v>
      </c>
      <c r="BI44" t="e">
        <f t="shared" si="51"/>
        <v>#VALUE!</v>
      </c>
    </row>
    <row r="45" spans="2:33" ht="12.75">
      <c r="B45"/>
      <c r="C45"/>
      <c r="D45"/>
      <c r="E45"/>
      <c r="F45" s="53">
        <f>IF($B43="F",1,0)</f>
        <v>0</v>
      </c>
      <c r="G45" s="53">
        <f>IF($B43="G",1,0)</f>
        <v>0</v>
      </c>
      <c r="H45" s="53">
        <f>IF($B43="H",1,0)</f>
        <v>0</v>
      </c>
      <c r="I45" s="53">
        <f>IF($B43="I",1,0)</f>
        <v>0</v>
      </c>
      <c r="J45" s="53">
        <f>IF($B43="J",1,0)</f>
        <v>0</v>
      </c>
      <c r="K45" s="53">
        <f>IF($B43="K",1,0)</f>
        <v>0</v>
      </c>
      <c r="L45" s="53">
        <f>IF($B43="L",1,0)</f>
        <v>0</v>
      </c>
      <c r="M45" s="53">
        <f>IF($B43="M",1,0)</f>
        <v>0</v>
      </c>
      <c r="N45"/>
      <c r="P45" s="1"/>
      <c r="Q45" s="1"/>
      <c r="AG45" s="1">
        <f t="shared" si="47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47"/>
        <v>36</v>
      </c>
    </row>
    <row r="47" spans="2:61" ht="15.75">
      <c r="B47"/>
      <c r="C47"/>
      <c r="D47"/>
      <c r="E47"/>
      <c r="F47" s="11" t="str">
        <f aca="true" t="shared" si="52" ref="F47:M47">IF($D43&gt;0,AY41," ")</f>
        <v> </v>
      </c>
      <c r="G47" s="11" t="str">
        <f t="shared" si="52"/>
        <v> </v>
      </c>
      <c r="H47" s="11" t="str">
        <f t="shared" si="52"/>
        <v> </v>
      </c>
      <c r="I47" s="11" t="str">
        <f t="shared" si="52"/>
        <v> </v>
      </c>
      <c r="J47" s="11" t="str">
        <f t="shared" si="52"/>
        <v> </v>
      </c>
      <c r="K47" s="11" t="str">
        <f t="shared" si="52"/>
        <v> </v>
      </c>
      <c r="L47" s="11" t="str">
        <f t="shared" si="52"/>
        <v> </v>
      </c>
      <c r="M47" s="12" t="str">
        <f t="shared" si="52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47"/>
        <v>37</v>
      </c>
      <c r="AI47" s="11" t="e">
        <f>INDEX(matrix8,AG47,AD49)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3" ref="AY47:BI47">IF($AJ47=1,AM49,F47-$AI47*AM49)</f>
        <v>#VALUE!</v>
      </c>
      <c r="AZ47" t="e">
        <f t="shared" si="53"/>
        <v>#VALUE!</v>
      </c>
      <c r="BA47" t="e">
        <f t="shared" si="53"/>
        <v>#VALUE!</v>
      </c>
      <c r="BB47" t="e">
        <f t="shared" si="53"/>
        <v>#VALUE!</v>
      </c>
      <c r="BC47" t="e">
        <f t="shared" si="53"/>
        <v>#VALUE!</v>
      </c>
      <c r="BD47" t="e">
        <f t="shared" si="53"/>
        <v>#VALUE!</v>
      </c>
      <c r="BE47" t="e">
        <f t="shared" si="53"/>
        <v>#VALUE!</v>
      </c>
      <c r="BF47" t="e">
        <f t="shared" si="53"/>
        <v>#VALUE!</v>
      </c>
      <c r="BG47" t="e">
        <f t="shared" si="53"/>
        <v>#VALUE!</v>
      </c>
      <c r="BH47" t="e">
        <f t="shared" si="53"/>
        <v>#VALUE!</v>
      </c>
      <c r="BI47" t="e">
        <f t="shared" si="53"/>
        <v>#VALUE!</v>
      </c>
    </row>
    <row r="48" spans="2:61" ht="13.5" thickBot="1">
      <c r="B48"/>
      <c r="C48"/>
      <c r="D48"/>
      <c r="E48"/>
      <c r="F48" s="16" t="str">
        <f aca="true" t="shared" si="54" ref="F48:M48">IF($D43&gt;0,AY42," ")</f>
        <v> </v>
      </c>
      <c r="G48" s="16" t="str">
        <f t="shared" si="54"/>
        <v> </v>
      </c>
      <c r="H48" s="16" t="str">
        <f t="shared" si="54"/>
        <v> </v>
      </c>
      <c r="I48" s="16" t="str">
        <f t="shared" si="54"/>
        <v> </v>
      </c>
      <c r="J48" s="16" t="str">
        <f t="shared" si="54"/>
        <v> </v>
      </c>
      <c r="K48" s="16" t="str">
        <f t="shared" si="54"/>
        <v> </v>
      </c>
      <c r="L48" s="16" t="str">
        <f t="shared" si="54"/>
        <v> </v>
      </c>
      <c r="M48" s="20" t="str">
        <f t="shared" si="54"/>
        <v> </v>
      </c>
      <c r="N48" s="13"/>
      <c r="O48" s="14"/>
      <c r="P48" s="16" t="str">
        <f>IF($D43&gt;0,BI42," ")</f>
        <v> </v>
      </c>
      <c r="Q48" s="1"/>
      <c r="R48" s="56">
        <f>SUMPRODUCT(F48:M48,F51:M51)</f>
        <v>0</v>
      </c>
      <c r="S48" s="55" t="str">
        <f>IF(R48&gt;0,P48/R48,"-")</f>
        <v>-</v>
      </c>
      <c r="AG48" s="1">
        <f t="shared" si="47"/>
        <v>38</v>
      </c>
      <c r="AI48" s="16" t="e">
        <f>INDEX(matrix8,AG48,AD49)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5" ref="AY48:BI48">IF($AJ48=1,AM49,F48-$AI48*AM49)</f>
        <v>#VALUE!</v>
      </c>
      <c r="AZ48" t="e">
        <f t="shared" si="55"/>
        <v>#VALUE!</v>
      </c>
      <c r="BA48" t="e">
        <f t="shared" si="55"/>
        <v>#VALUE!</v>
      </c>
      <c r="BB48" t="e">
        <f t="shared" si="55"/>
        <v>#VALUE!</v>
      </c>
      <c r="BC48" t="e">
        <f t="shared" si="55"/>
        <v>#VALUE!</v>
      </c>
      <c r="BD48" t="e">
        <f t="shared" si="55"/>
        <v>#VALUE!</v>
      </c>
      <c r="BE48" t="e">
        <f t="shared" si="55"/>
        <v>#VALUE!</v>
      </c>
      <c r="BF48" t="e">
        <f t="shared" si="55"/>
        <v>#VALUE!</v>
      </c>
      <c r="BG48" t="e">
        <f t="shared" si="55"/>
        <v>#VALUE!</v>
      </c>
      <c r="BH48" t="e">
        <f t="shared" si="55"/>
        <v>#VALUE!</v>
      </c>
      <c r="BI48" t="e">
        <f t="shared" si="55"/>
        <v>#VALUE!</v>
      </c>
    </row>
    <row r="49" spans="2:61" ht="13.5" thickBot="1">
      <c r="B49" s="17"/>
      <c r="D49" s="17"/>
      <c r="E49"/>
      <c r="F49" s="16" t="str">
        <f aca="true" t="shared" si="56" ref="F49:M49">IF($D43&gt;0,AY43," ")</f>
        <v> </v>
      </c>
      <c r="G49" s="16" t="str">
        <f t="shared" si="56"/>
        <v> </v>
      </c>
      <c r="H49" s="16" t="str">
        <f t="shared" si="56"/>
        <v> </v>
      </c>
      <c r="I49" s="16" t="str">
        <f t="shared" si="56"/>
        <v> </v>
      </c>
      <c r="J49" s="16" t="str">
        <f t="shared" si="56"/>
        <v> </v>
      </c>
      <c r="K49" s="16" t="str">
        <f t="shared" si="56"/>
        <v> </v>
      </c>
      <c r="L49" s="16" t="str">
        <f t="shared" si="56"/>
        <v> </v>
      </c>
      <c r="M49" s="20" t="str">
        <f t="shared" si="56"/>
        <v> </v>
      </c>
      <c r="N49" s="13"/>
      <c r="O49" s="14"/>
      <c r="P49" s="16" t="str">
        <f>IF($D43&gt;0,BI43," ")</f>
        <v> </v>
      </c>
      <c r="Q49" s="1"/>
      <c r="R49" s="56">
        <f>SUMPRODUCT(F49:M49,F51:M51)</f>
        <v>0</v>
      </c>
      <c r="S49" s="55" t="str">
        <f>IF(R49&gt;0,P49/R49,"-")</f>
        <v>-</v>
      </c>
      <c r="AD49" s="17">
        <f>VLOOKUP(B49,alpha8,2)</f>
        <v>0</v>
      </c>
      <c r="AE49" s="1"/>
      <c r="AF49" s="17" t="str">
        <f>IF(D49&gt;0,D49-10," ")</f>
        <v> </v>
      </c>
      <c r="AG49" s="1">
        <f t="shared" si="47"/>
        <v>39</v>
      </c>
      <c r="AI49" s="16" t="e">
        <f>INDEX(matrix8,AG49,AD49)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7" ref="AM49:AW49">SUMPRODUCT($AK47:$AK50,F47:F50)</f>
        <v>0</v>
      </c>
      <c r="AN49" s="16">
        <f t="shared" si="57"/>
        <v>0</v>
      </c>
      <c r="AO49" s="16">
        <f t="shared" si="57"/>
        <v>0</v>
      </c>
      <c r="AP49" s="16">
        <f t="shared" si="57"/>
        <v>0</v>
      </c>
      <c r="AQ49" s="16">
        <f t="shared" si="57"/>
        <v>0</v>
      </c>
      <c r="AR49" s="16">
        <f t="shared" si="57"/>
        <v>0</v>
      </c>
      <c r="AS49" s="16">
        <f t="shared" si="57"/>
        <v>0</v>
      </c>
      <c r="AT49" s="16">
        <f t="shared" si="57"/>
        <v>0</v>
      </c>
      <c r="AU49" s="16">
        <f t="shared" si="57"/>
        <v>0</v>
      </c>
      <c r="AV49" s="16">
        <f t="shared" si="57"/>
        <v>0</v>
      </c>
      <c r="AW49" s="16">
        <f t="shared" si="57"/>
        <v>0</v>
      </c>
      <c r="AY49" t="e">
        <f aca="true" t="shared" si="58" ref="AY49:BI49">IF($AJ49=1,AM49,F49-$AI49*AM49)</f>
        <v>#VALUE!</v>
      </c>
      <c r="AZ49" t="e">
        <f t="shared" si="58"/>
        <v>#VALUE!</v>
      </c>
      <c r="BA49" t="e">
        <f t="shared" si="58"/>
        <v>#VALUE!</v>
      </c>
      <c r="BB49" t="e">
        <f t="shared" si="58"/>
        <v>#VALUE!</v>
      </c>
      <c r="BC49" t="e">
        <f t="shared" si="58"/>
        <v>#VALUE!</v>
      </c>
      <c r="BD49" t="e">
        <f t="shared" si="58"/>
        <v>#VALUE!</v>
      </c>
      <c r="BE49" t="e">
        <f t="shared" si="58"/>
        <v>#VALUE!</v>
      </c>
      <c r="BF49" t="e">
        <f t="shared" si="58"/>
        <v>#VALUE!</v>
      </c>
      <c r="BG49" t="e">
        <f t="shared" si="58"/>
        <v>#VALUE!</v>
      </c>
      <c r="BH49" t="e">
        <f t="shared" si="58"/>
        <v>#VALUE!</v>
      </c>
      <c r="BI49" t="e">
        <f t="shared" si="58"/>
        <v>#VALUE!</v>
      </c>
    </row>
    <row r="50" spans="2:61" ht="12.75">
      <c r="B50"/>
      <c r="C50"/>
      <c r="D50"/>
      <c r="E50"/>
      <c r="F50" s="16" t="str">
        <f aca="true" t="shared" si="59" ref="F50:M50">IF($D43&gt;0,AY44," ")</f>
        <v> </v>
      </c>
      <c r="G50" s="16" t="str">
        <f t="shared" si="59"/>
        <v> </v>
      </c>
      <c r="H50" s="16" t="str">
        <f t="shared" si="59"/>
        <v> </v>
      </c>
      <c r="I50" s="16" t="str">
        <f t="shared" si="59"/>
        <v> </v>
      </c>
      <c r="J50" s="16" t="str">
        <f t="shared" si="59"/>
        <v> </v>
      </c>
      <c r="K50" s="16" t="str">
        <f t="shared" si="59"/>
        <v> </v>
      </c>
      <c r="L50" s="16" t="str">
        <f t="shared" si="59"/>
        <v> </v>
      </c>
      <c r="M50" s="20" t="str">
        <f t="shared" si="59"/>
        <v> </v>
      </c>
      <c r="N50" s="13"/>
      <c r="O50" s="14"/>
      <c r="P50" s="16" t="str">
        <f>IF($D43&gt;0,BI44," ")</f>
        <v> </v>
      </c>
      <c r="Q50" s="1"/>
      <c r="R50" s="56">
        <f>SUMPRODUCT(F50:M50,F51:M51)</f>
        <v>0</v>
      </c>
      <c r="S50" s="55" t="str">
        <f>IF(R50&gt;0,P50/R50,"-")</f>
        <v>-</v>
      </c>
      <c r="AG50" s="1">
        <f t="shared" si="47"/>
        <v>40</v>
      </c>
      <c r="AI50" s="16" t="e">
        <f>INDEX(matrix8,AG50,AD49)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60" ref="AY50:BI50">IF($AJ50=1,AM49,F50-$AI50*AM49)</f>
        <v>#VALUE!</v>
      </c>
      <c r="AZ50" t="e">
        <f t="shared" si="60"/>
        <v>#VALUE!</v>
      </c>
      <c r="BA50" t="e">
        <f t="shared" si="60"/>
        <v>#VALUE!</v>
      </c>
      <c r="BB50" t="e">
        <f t="shared" si="60"/>
        <v>#VALUE!</v>
      </c>
      <c r="BC50" t="e">
        <f t="shared" si="60"/>
        <v>#VALUE!</v>
      </c>
      <c r="BD50" t="e">
        <f t="shared" si="60"/>
        <v>#VALUE!</v>
      </c>
      <c r="BE50" t="e">
        <f t="shared" si="60"/>
        <v>#VALUE!</v>
      </c>
      <c r="BF50" t="e">
        <f t="shared" si="60"/>
        <v>#VALUE!</v>
      </c>
      <c r="BG50" t="e">
        <f t="shared" si="60"/>
        <v>#VALUE!</v>
      </c>
      <c r="BH50" t="e">
        <f t="shared" si="60"/>
        <v>#VALUE!</v>
      </c>
      <c r="BI50" t="e">
        <f t="shared" si="60"/>
        <v>#VALUE!</v>
      </c>
    </row>
    <row r="51" spans="2:33" ht="12.75">
      <c r="B51"/>
      <c r="C51"/>
      <c r="D51"/>
      <c r="E51"/>
      <c r="F51" s="53">
        <f>IF($B49="F",1,0)</f>
        <v>0</v>
      </c>
      <c r="G51" s="53">
        <f>IF($B49="G",1,0)</f>
        <v>0</v>
      </c>
      <c r="H51" s="53">
        <f>IF($B49="H",1,0)</f>
        <v>0</v>
      </c>
      <c r="I51" s="53">
        <f>IF($B49="I",1,0)</f>
        <v>0</v>
      </c>
      <c r="J51" s="53">
        <f>IF($B49="J",1,0)</f>
        <v>0</v>
      </c>
      <c r="K51" s="53">
        <f>IF($B49="K",1,0)</f>
        <v>0</v>
      </c>
      <c r="L51" s="53">
        <f>IF($B49="L",1,0)</f>
        <v>0</v>
      </c>
      <c r="M51" s="53">
        <f>IF($B49="M",1,0)</f>
        <v>0</v>
      </c>
      <c r="N51"/>
      <c r="P51" s="1"/>
      <c r="Q51" s="1"/>
      <c r="AG51" s="1">
        <f t="shared" si="47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47"/>
        <v>42</v>
      </c>
    </row>
    <row r="53" spans="2:61" ht="15.75">
      <c r="B53"/>
      <c r="C53"/>
      <c r="D53"/>
      <c r="E53"/>
      <c r="F53" s="11" t="str">
        <f aca="true" t="shared" si="61" ref="F53:M53">IF($D49&gt;0,AY47," ")</f>
        <v> </v>
      </c>
      <c r="G53" s="11" t="str">
        <f t="shared" si="61"/>
        <v> </v>
      </c>
      <c r="H53" s="11" t="str">
        <f t="shared" si="61"/>
        <v> </v>
      </c>
      <c r="I53" s="11" t="str">
        <f t="shared" si="61"/>
        <v> </v>
      </c>
      <c r="J53" s="11" t="str">
        <f t="shared" si="61"/>
        <v> </v>
      </c>
      <c r="K53" s="11" t="str">
        <f t="shared" si="61"/>
        <v> </v>
      </c>
      <c r="L53" s="11" t="str">
        <f t="shared" si="61"/>
        <v> </v>
      </c>
      <c r="M53" s="12" t="str">
        <f t="shared" si="61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47"/>
        <v>43</v>
      </c>
      <c r="AI53" s="11" t="e">
        <f>INDEX(matrix8,AG53,AD55)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2" ref="AY53:BI53">IF($AJ53=1,AM55,F53-$AI53*AM55)</f>
        <v>#VALUE!</v>
      </c>
      <c r="AZ53" t="e">
        <f t="shared" si="62"/>
        <v>#VALUE!</v>
      </c>
      <c r="BA53" t="e">
        <f t="shared" si="62"/>
        <v>#VALUE!</v>
      </c>
      <c r="BB53" t="e">
        <f t="shared" si="62"/>
        <v>#VALUE!</v>
      </c>
      <c r="BC53" t="e">
        <f t="shared" si="62"/>
        <v>#VALUE!</v>
      </c>
      <c r="BD53" t="e">
        <f t="shared" si="62"/>
        <v>#VALUE!</v>
      </c>
      <c r="BE53" t="e">
        <f t="shared" si="62"/>
        <v>#VALUE!</v>
      </c>
      <c r="BF53" t="e">
        <f t="shared" si="62"/>
        <v>#VALUE!</v>
      </c>
      <c r="BG53" t="e">
        <f t="shared" si="62"/>
        <v>#VALUE!</v>
      </c>
      <c r="BH53" t="e">
        <f t="shared" si="62"/>
        <v>#VALUE!</v>
      </c>
      <c r="BI53" t="e">
        <f t="shared" si="62"/>
        <v>#VALUE!</v>
      </c>
    </row>
    <row r="54" spans="2:61" ht="13.5" thickBot="1">
      <c r="B54"/>
      <c r="C54"/>
      <c r="D54"/>
      <c r="E54"/>
      <c r="F54" s="16" t="str">
        <f aca="true" t="shared" si="63" ref="F54:M54">IF($D49&gt;0,AY48," ")</f>
        <v> </v>
      </c>
      <c r="G54" s="16" t="str">
        <f t="shared" si="63"/>
        <v> </v>
      </c>
      <c r="H54" s="16" t="str">
        <f t="shared" si="63"/>
        <v> </v>
      </c>
      <c r="I54" s="16" t="str">
        <f t="shared" si="63"/>
        <v> </v>
      </c>
      <c r="J54" s="16" t="str">
        <f t="shared" si="63"/>
        <v> </v>
      </c>
      <c r="K54" s="16" t="str">
        <f t="shared" si="63"/>
        <v> </v>
      </c>
      <c r="L54" s="16" t="str">
        <f t="shared" si="63"/>
        <v> </v>
      </c>
      <c r="M54" s="20" t="str">
        <f t="shared" si="63"/>
        <v> </v>
      </c>
      <c r="N54" s="13"/>
      <c r="O54" s="14"/>
      <c r="P54" s="16" t="str">
        <f>IF($D49&gt;0,BI48," ")</f>
        <v> </v>
      </c>
      <c r="Q54" s="1"/>
      <c r="AG54" s="1">
        <f t="shared" si="47"/>
        <v>44</v>
      </c>
      <c r="AI54" s="16" t="e">
        <f>INDEX(matrix8,AG54,AD55)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4" ref="AY54:BI54">IF($AJ54=1,AM55,F54-$AI54*AM55)</f>
        <v>#VALUE!</v>
      </c>
      <c r="AZ54" t="e">
        <f t="shared" si="64"/>
        <v>#VALUE!</v>
      </c>
      <c r="BA54" t="e">
        <f t="shared" si="64"/>
        <v>#VALUE!</v>
      </c>
      <c r="BB54" t="e">
        <f t="shared" si="64"/>
        <v>#VALUE!</v>
      </c>
      <c r="BC54" t="e">
        <f t="shared" si="64"/>
        <v>#VALUE!</v>
      </c>
      <c r="BD54" t="e">
        <f t="shared" si="64"/>
        <v>#VALUE!</v>
      </c>
      <c r="BE54" t="e">
        <f t="shared" si="64"/>
        <v>#VALUE!</v>
      </c>
      <c r="BF54" t="e">
        <f t="shared" si="64"/>
        <v>#VALUE!</v>
      </c>
      <c r="BG54" t="e">
        <f t="shared" si="64"/>
        <v>#VALUE!</v>
      </c>
      <c r="BH54" t="e">
        <f t="shared" si="64"/>
        <v>#VALUE!</v>
      </c>
      <c r="BI54" t="e">
        <f t="shared" si="64"/>
        <v>#VALUE!</v>
      </c>
    </row>
    <row r="55" spans="2:61" ht="13.5" thickBot="1">
      <c r="B55" s="17"/>
      <c r="D55" s="17"/>
      <c r="E55"/>
      <c r="F55" s="16" t="str">
        <f aca="true" t="shared" si="65" ref="F55:M55">IF($D49&gt;0,AY49," ")</f>
        <v> </v>
      </c>
      <c r="G55" s="16" t="str">
        <f t="shared" si="65"/>
        <v> </v>
      </c>
      <c r="H55" s="16" t="str">
        <f t="shared" si="65"/>
        <v> </v>
      </c>
      <c r="I55" s="16" t="str">
        <f t="shared" si="65"/>
        <v> </v>
      </c>
      <c r="J55" s="16" t="str">
        <f t="shared" si="65"/>
        <v> </v>
      </c>
      <c r="K55" s="16" t="str">
        <f t="shared" si="65"/>
        <v> </v>
      </c>
      <c r="L55" s="16" t="str">
        <f t="shared" si="65"/>
        <v> </v>
      </c>
      <c r="M55" s="20" t="str">
        <f t="shared" si="65"/>
        <v> </v>
      </c>
      <c r="N55" s="13"/>
      <c r="O55" s="14"/>
      <c r="P55" s="16" t="str">
        <f>IF($D49&gt;0,BI49," ")</f>
        <v> </v>
      </c>
      <c r="Q55" s="1"/>
      <c r="AD55" s="17">
        <f>VLOOKUP(B55,alpha8,2)</f>
        <v>0</v>
      </c>
      <c r="AE55" s="1"/>
      <c r="AF55" s="17" t="str">
        <f>IF(D55&gt;0,D55-10," ")</f>
        <v> </v>
      </c>
      <c r="AG55" s="1">
        <f t="shared" si="47"/>
        <v>45</v>
      </c>
      <c r="AI55" s="16" t="e">
        <f>INDEX(matrix8,AG55,AD55)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6" ref="AM55:AW55">SUMPRODUCT($AK53:$AK56,F53:F56)</f>
        <v>0</v>
      </c>
      <c r="AN55" s="16">
        <f t="shared" si="66"/>
        <v>0</v>
      </c>
      <c r="AO55" s="16">
        <f t="shared" si="66"/>
        <v>0</v>
      </c>
      <c r="AP55" s="16">
        <f t="shared" si="66"/>
        <v>0</v>
      </c>
      <c r="AQ55" s="16">
        <f t="shared" si="66"/>
        <v>0</v>
      </c>
      <c r="AR55" s="16">
        <f t="shared" si="66"/>
        <v>0</v>
      </c>
      <c r="AS55" s="16">
        <f t="shared" si="66"/>
        <v>0</v>
      </c>
      <c r="AT55" s="16">
        <f t="shared" si="66"/>
        <v>0</v>
      </c>
      <c r="AU55" s="16">
        <f t="shared" si="66"/>
        <v>0</v>
      </c>
      <c r="AV55" s="16">
        <f t="shared" si="66"/>
        <v>0</v>
      </c>
      <c r="AW55" s="16">
        <f t="shared" si="66"/>
        <v>0</v>
      </c>
      <c r="AY55" t="e">
        <f aca="true" t="shared" si="67" ref="AY55:BI55">IF($AJ55=1,AM55,F55-$AI55*AM55)</f>
        <v>#VALUE!</v>
      </c>
      <c r="AZ55" t="e">
        <f t="shared" si="67"/>
        <v>#VALUE!</v>
      </c>
      <c r="BA55" t="e">
        <f t="shared" si="67"/>
        <v>#VALUE!</v>
      </c>
      <c r="BB55" t="e">
        <f t="shared" si="67"/>
        <v>#VALUE!</v>
      </c>
      <c r="BC55" t="e">
        <f t="shared" si="67"/>
        <v>#VALUE!</v>
      </c>
      <c r="BD55" t="e">
        <f t="shared" si="67"/>
        <v>#VALUE!</v>
      </c>
      <c r="BE55" t="e">
        <f t="shared" si="67"/>
        <v>#VALUE!</v>
      </c>
      <c r="BF55" t="e">
        <f t="shared" si="67"/>
        <v>#VALUE!</v>
      </c>
      <c r="BG55" t="e">
        <f t="shared" si="67"/>
        <v>#VALUE!</v>
      </c>
      <c r="BH55" t="e">
        <f t="shared" si="67"/>
        <v>#VALUE!</v>
      </c>
      <c r="BI55" t="e">
        <f t="shared" si="67"/>
        <v>#VALUE!</v>
      </c>
    </row>
    <row r="56" spans="2:61" ht="12.75">
      <c r="B56"/>
      <c r="C56"/>
      <c r="D56"/>
      <c r="E56"/>
      <c r="F56" s="16" t="str">
        <f aca="true" t="shared" si="68" ref="F56:M56">IF($D49&gt;0,AY50," ")</f>
        <v> </v>
      </c>
      <c r="G56" s="16" t="str">
        <f t="shared" si="68"/>
        <v> </v>
      </c>
      <c r="H56" s="16" t="str">
        <f t="shared" si="68"/>
        <v> </v>
      </c>
      <c r="I56" s="16" t="str">
        <f t="shared" si="68"/>
        <v> </v>
      </c>
      <c r="J56" s="16" t="str">
        <f t="shared" si="68"/>
        <v> </v>
      </c>
      <c r="K56" s="16" t="str">
        <f t="shared" si="68"/>
        <v> </v>
      </c>
      <c r="L56" s="16" t="str">
        <f t="shared" si="68"/>
        <v> </v>
      </c>
      <c r="M56" s="20" t="str">
        <f t="shared" si="68"/>
        <v> </v>
      </c>
      <c r="N56" s="13"/>
      <c r="O56" s="14"/>
      <c r="P56" s="16" t="str">
        <f>IF($D49&gt;0,BI50," ")</f>
        <v> </v>
      </c>
      <c r="Q56" s="1"/>
      <c r="AG56" s="1">
        <f t="shared" si="47"/>
        <v>46</v>
      </c>
      <c r="AI56" s="16" t="e">
        <f>INDEX(matrix8,AG56,AD55)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9" ref="AY56:BI56">IF($AJ56=1,AM55,F56-$AI56*AM55)</f>
        <v>#VALUE!</v>
      </c>
      <c r="AZ56" t="e">
        <f t="shared" si="69"/>
        <v>#VALUE!</v>
      </c>
      <c r="BA56" t="e">
        <f t="shared" si="69"/>
        <v>#VALUE!</v>
      </c>
      <c r="BB56" t="e">
        <f t="shared" si="69"/>
        <v>#VALUE!</v>
      </c>
      <c r="BC56" t="e">
        <f t="shared" si="69"/>
        <v>#VALUE!</v>
      </c>
      <c r="BD56" t="e">
        <f t="shared" si="69"/>
        <v>#VALUE!</v>
      </c>
      <c r="BE56" t="e">
        <f t="shared" si="69"/>
        <v>#VALUE!</v>
      </c>
      <c r="BF56" t="e">
        <f t="shared" si="69"/>
        <v>#VALUE!</v>
      </c>
      <c r="BG56" t="e">
        <f t="shared" si="69"/>
        <v>#VALUE!</v>
      </c>
      <c r="BH56" t="e">
        <f t="shared" si="69"/>
        <v>#VALUE!</v>
      </c>
      <c r="BI56" t="e">
        <f t="shared" si="69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47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47"/>
        <v>48</v>
      </c>
    </row>
    <row r="59" spans="2:61" ht="15.75">
      <c r="B59"/>
      <c r="C59"/>
      <c r="D59"/>
      <c r="E59"/>
      <c r="F59" s="11" t="str">
        <f aca="true" t="shared" si="70" ref="F59:N59">IF($D55&gt;0,AY53," ")</f>
        <v> </v>
      </c>
      <c r="G59" s="11" t="str">
        <f t="shared" si="70"/>
        <v> </v>
      </c>
      <c r="H59" s="11" t="str">
        <f t="shared" si="70"/>
        <v> </v>
      </c>
      <c r="I59" s="11" t="str">
        <f t="shared" si="70"/>
        <v> </v>
      </c>
      <c r="J59" s="11" t="str">
        <f t="shared" si="70"/>
        <v> </v>
      </c>
      <c r="K59" s="11" t="str">
        <f t="shared" si="70"/>
        <v> </v>
      </c>
      <c r="L59" s="11" t="str">
        <f t="shared" si="70"/>
        <v> </v>
      </c>
      <c r="M59" s="12" t="str">
        <f t="shared" si="70"/>
        <v> </v>
      </c>
      <c r="N59" s="13" t="str">
        <f t="shared" si="70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47"/>
        <v>49</v>
      </c>
      <c r="AI59" s="11" t="e">
        <f>INDEX(matrix8,AG59,AD61)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1" ref="AY59:BI59">IF($AJ59=1,AM61,F59-$AI59*AM61)</f>
        <v>#VALUE!</v>
      </c>
      <c r="AZ59" t="e">
        <f t="shared" si="71"/>
        <v>#VALUE!</v>
      </c>
      <c r="BA59" t="e">
        <f t="shared" si="71"/>
        <v>#VALUE!</v>
      </c>
      <c r="BB59" t="e">
        <f t="shared" si="71"/>
        <v>#VALUE!</v>
      </c>
      <c r="BC59" t="e">
        <f t="shared" si="71"/>
        <v>#VALUE!</v>
      </c>
      <c r="BD59" t="e">
        <f t="shared" si="71"/>
        <v>#VALUE!</v>
      </c>
      <c r="BE59" t="e">
        <f t="shared" si="71"/>
        <v>#VALUE!</v>
      </c>
      <c r="BF59" t="e">
        <f t="shared" si="71"/>
        <v>#VALUE!</v>
      </c>
      <c r="BG59" t="e">
        <f t="shared" si="71"/>
        <v>#VALUE!</v>
      </c>
      <c r="BH59" t="e">
        <f t="shared" si="71"/>
        <v>#VALUE!</v>
      </c>
      <c r="BI59" t="e">
        <f t="shared" si="71"/>
        <v>#VALUE!</v>
      </c>
    </row>
    <row r="60" spans="2:61" ht="13.5" thickBot="1">
      <c r="B60"/>
      <c r="C60"/>
      <c r="D60"/>
      <c r="E60"/>
      <c r="F60" s="16" t="str">
        <f aca="true" t="shared" si="72" ref="F60:N60">IF($D55&gt;0,AY54," ")</f>
        <v> </v>
      </c>
      <c r="G60" s="16" t="str">
        <f t="shared" si="72"/>
        <v> </v>
      </c>
      <c r="H60" s="16" t="str">
        <f t="shared" si="72"/>
        <v> </v>
      </c>
      <c r="I60" s="16" t="str">
        <f t="shared" si="72"/>
        <v> </v>
      </c>
      <c r="J60" s="16" t="str">
        <f t="shared" si="72"/>
        <v> </v>
      </c>
      <c r="K60" s="16" t="str">
        <f t="shared" si="72"/>
        <v> </v>
      </c>
      <c r="L60" s="16" t="str">
        <f t="shared" si="72"/>
        <v> </v>
      </c>
      <c r="M60" s="20" t="str">
        <f t="shared" si="72"/>
        <v> </v>
      </c>
      <c r="N60" s="13" t="str">
        <f t="shared" si="72"/>
        <v> </v>
      </c>
      <c r="O60" s="14"/>
      <c r="P60" s="16" t="str">
        <f>IF($D55&gt;0,BI54," ")</f>
        <v> </v>
      </c>
      <c r="Q60" s="1"/>
      <c r="AG60" s="1">
        <f t="shared" si="47"/>
        <v>50</v>
      </c>
      <c r="AI60" s="16" t="e">
        <f>INDEX(matrix8,AG60,AD61)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3" ref="AY60:BI60">IF($AJ60=1,AM61,F60-$AI60*AM61)</f>
        <v>#VALUE!</v>
      </c>
      <c r="AZ60" t="e">
        <f t="shared" si="73"/>
        <v>#VALUE!</v>
      </c>
      <c r="BA60" t="e">
        <f t="shared" si="73"/>
        <v>#VALUE!</v>
      </c>
      <c r="BB60" t="e">
        <f t="shared" si="73"/>
        <v>#VALUE!</v>
      </c>
      <c r="BC60" t="e">
        <f t="shared" si="73"/>
        <v>#VALUE!</v>
      </c>
      <c r="BD60" t="e">
        <f t="shared" si="73"/>
        <v>#VALUE!</v>
      </c>
      <c r="BE60" t="e">
        <f t="shared" si="73"/>
        <v>#VALUE!</v>
      </c>
      <c r="BF60" t="e">
        <f t="shared" si="73"/>
        <v>#VALUE!</v>
      </c>
      <c r="BG60" t="e">
        <f t="shared" si="73"/>
        <v>#VALUE!</v>
      </c>
      <c r="BH60" t="e">
        <f t="shared" si="73"/>
        <v>#VALUE!</v>
      </c>
      <c r="BI60" t="e">
        <f t="shared" si="73"/>
        <v>#VALUE!</v>
      </c>
    </row>
    <row r="61" spans="2:61" ht="13.5" thickBot="1">
      <c r="B61" s="17"/>
      <c r="D61" s="17"/>
      <c r="E61"/>
      <c r="F61" s="16" t="str">
        <f aca="true" t="shared" si="74" ref="F61:N61">IF($D55&gt;0,AY55," ")</f>
        <v> </v>
      </c>
      <c r="G61" s="16" t="str">
        <f t="shared" si="74"/>
        <v> </v>
      </c>
      <c r="H61" s="16" t="str">
        <f t="shared" si="74"/>
        <v> </v>
      </c>
      <c r="I61" s="16" t="str">
        <f t="shared" si="74"/>
        <v> </v>
      </c>
      <c r="J61" s="16" t="str">
        <f t="shared" si="74"/>
        <v> </v>
      </c>
      <c r="K61" s="16" t="str">
        <f t="shared" si="74"/>
        <v> </v>
      </c>
      <c r="L61" s="16" t="str">
        <f t="shared" si="74"/>
        <v> </v>
      </c>
      <c r="M61" s="20" t="str">
        <f t="shared" si="74"/>
        <v> </v>
      </c>
      <c r="N61" s="13" t="str">
        <f t="shared" si="74"/>
        <v> </v>
      </c>
      <c r="O61" s="14"/>
      <c r="P61" s="16" t="str">
        <f>IF($D55&gt;0,BI55," ")</f>
        <v> </v>
      </c>
      <c r="Q61" s="1"/>
      <c r="AD61" s="17">
        <f>VLOOKUP(B61,alpha8,2)</f>
        <v>0</v>
      </c>
      <c r="AE61" s="1"/>
      <c r="AF61" s="17" t="str">
        <f>IF(D61&gt;0,D61-10," ")</f>
        <v> </v>
      </c>
      <c r="AG61" s="1">
        <f t="shared" si="47"/>
        <v>51</v>
      </c>
      <c r="AI61" s="16" t="e">
        <f>INDEX(matrix8,AG61,AD61)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5" ref="AM61:AW61">SUMPRODUCT($AK59:$AK62,F59:F62)</f>
        <v>0</v>
      </c>
      <c r="AN61" s="16">
        <f t="shared" si="75"/>
        <v>0</v>
      </c>
      <c r="AO61" s="16">
        <f t="shared" si="75"/>
        <v>0</v>
      </c>
      <c r="AP61" s="16">
        <f t="shared" si="75"/>
        <v>0</v>
      </c>
      <c r="AQ61" s="16">
        <f t="shared" si="75"/>
        <v>0</v>
      </c>
      <c r="AR61" s="16">
        <f t="shared" si="75"/>
        <v>0</v>
      </c>
      <c r="AS61" s="16">
        <f t="shared" si="75"/>
        <v>0</v>
      </c>
      <c r="AT61" s="16">
        <f t="shared" si="75"/>
        <v>0</v>
      </c>
      <c r="AU61" s="16">
        <f t="shared" si="75"/>
        <v>0</v>
      </c>
      <c r="AV61" s="16">
        <f t="shared" si="75"/>
        <v>0</v>
      </c>
      <c r="AW61" s="16">
        <f t="shared" si="75"/>
        <v>0</v>
      </c>
      <c r="AY61" t="e">
        <f aca="true" t="shared" si="76" ref="AY61:BI61">IF($AJ61=1,AM61,F61-$AI61*AM61)</f>
        <v>#VALUE!</v>
      </c>
      <c r="AZ61" t="e">
        <f t="shared" si="76"/>
        <v>#VALUE!</v>
      </c>
      <c r="BA61" t="e">
        <f t="shared" si="76"/>
        <v>#VALUE!</v>
      </c>
      <c r="BB61" t="e">
        <f t="shared" si="76"/>
        <v>#VALUE!</v>
      </c>
      <c r="BC61" t="e">
        <f t="shared" si="76"/>
        <v>#VALUE!</v>
      </c>
      <c r="BD61" t="e">
        <f t="shared" si="76"/>
        <v>#VALUE!</v>
      </c>
      <c r="BE61" t="e">
        <f t="shared" si="76"/>
        <v>#VALUE!</v>
      </c>
      <c r="BF61" t="e">
        <f t="shared" si="76"/>
        <v>#VALUE!</v>
      </c>
      <c r="BG61" t="e">
        <f t="shared" si="76"/>
        <v>#VALUE!</v>
      </c>
      <c r="BH61" t="e">
        <f t="shared" si="76"/>
        <v>#VALUE!</v>
      </c>
      <c r="BI61" t="e">
        <f t="shared" si="76"/>
        <v>#VALUE!</v>
      </c>
    </row>
    <row r="62" spans="2:61" ht="12.75">
      <c r="B62"/>
      <c r="C62"/>
      <c r="D62"/>
      <c r="E62"/>
      <c r="F62" s="16" t="str">
        <f aca="true" t="shared" si="77" ref="F62:N62">IF($D55&gt;0,AY56," ")</f>
        <v> </v>
      </c>
      <c r="G62" s="16" t="str">
        <f t="shared" si="77"/>
        <v> </v>
      </c>
      <c r="H62" s="16" t="str">
        <f t="shared" si="77"/>
        <v> </v>
      </c>
      <c r="I62" s="16" t="str">
        <f t="shared" si="77"/>
        <v> </v>
      </c>
      <c r="J62" s="16" t="str">
        <f t="shared" si="77"/>
        <v> </v>
      </c>
      <c r="K62" s="16" t="str">
        <f t="shared" si="77"/>
        <v> </v>
      </c>
      <c r="L62" s="16" t="str">
        <f t="shared" si="77"/>
        <v> </v>
      </c>
      <c r="M62" s="20" t="str">
        <f t="shared" si="77"/>
        <v> </v>
      </c>
      <c r="N62" s="13" t="str">
        <f t="shared" si="77"/>
        <v> </v>
      </c>
      <c r="O62" s="14"/>
      <c r="P62" s="16" t="str">
        <f>IF($D55&gt;0,BI56," ")</f>
        <v> </v>
      </c>
      <c r="Q62" s="1"/>
      <c r="AG62" s="1">
        <f t="shared" si="47"/>
        <v>52</v>
      </c>
      <c r="AI62" s="16" t="e">
        <f>INDEX(matrix8,AG62,AD61)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8" ref="AY62:BI62">IF($AJ62=1,AM61,F62-$AI62*AM61)</f>
        <v>#VALUE!</v>
      </c>
      <c r="AZ62" t="e">
        <f t="shared" si="78"/>
        <v>#VALUE!</v>
      </c>
      <c r="BA62" t="e">
        <f t="shared" si="78"/>
        <v>#VALUE!</v>
      </c>
      <c r="BB62" t="e">
        <f t="shared" si="78"/>
        <v>#VALUE!</v>
      </c>
      <c r="BC62" t="e">
        <f t="shared" si="78"/>
        <v>#VALUE!</v>
      </c>
      <c r="BD62" t="e">
        <f t="shared" si="78"/>
        <v>#VALUE!</v>
      </c>
      <c r="BE62" t="e">
        <f t="shared" si="78"/>
        <v>#VALUE!</v>
      </c>
      <c r="BF62" t="e">
        <f t="shared" si="78"/>
        <v>#VALUE!</v>
      </c>
      <c r="BG62" t="e">
        <f t="shared" si="78"/>
        <v>#VALUE!</v>
      </c>
      <c r="BH62" t="e">
        <f t="shared" si="78"/>
        <v>#VALUE!</v>
      </c>
      <c r="BI62" t="e">
        <f t="shared" si="78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47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9" ref="F65:N65">IF($D61&gt;0,AY59," ")</f>
        <v> </v>
      </c>
      <c r="G65" s="11" t="str">
        <f t="shared" si="79"/>
        <v> </v>
      </c>
      <c r="H65" s="11" t="str">
        <f t="shared" si="79"/>
        <v> </v>
      </c>
      <c r="I65" s="11" t="str">
        <f t="shared" si="79"/>
        <v> </v>
      </c>
      <c r="J65" s="11" t="str">
        <f t="shared" si="79"/>
        <v> </v>
      </c>
      <c r="K65" s="11" t="str">
        <f t="shared" si="79"/>
        <v> </v>
      </c>
      <c r="L65" s="11" t="str">
        <f t="shared" si="79"/>
        <v> </v>
      </c>
      <c r="M65" s="12" t="str">
        <f t="shared" si="79"/>
        <v> </v>
      </c>
      <c r="N65" s="13" t="str">
        <f t="shared" si="79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80" ref="F66:N66">IF($D61&gt;0,AY60," ")</f>
        <v> </v>
      </c>
      <c r="G66" s="16" t="str">
        <f t="shared" si="80"/>
        <v> </v>
      </c>
      <c r="H66" s="16" t="str">
        <f t="shared" si="80"/>
        <v> </v>
      </c>
      <c r="I66" s="16" t="str">
        <f t="shared" si="80"/>
        <v> </v>
      </c>
      <c r="J66" s="16" t="str">
        <f t="shared" si="80"/>
        <v> </v>
      </c>
      <c r="K66" s="16" t="str">
        <f t="shared" si="80"/>
        <v> </v>
      </c>
      <c r="L66" s="16" t="str">
        <f t="shared" si="80"/>
        <v> </v>
      </c>
      <c r="M66" s="20" t="str">
        <f t="shared" si="80"/>
        <v> </v>
      </c>
      <c r="N66" s="13" t="str">
        <f t="shared" si="80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1" ref="F67:N67">IF($D61&gt;0,AY61," ")</f>
        <v> </v>
      </c>
      <c r="G67" s="16" t="str">
        <f t="shared" si="81"/>
        <v> </v>
      </c>
      <c r="H67" s="16" t="str">
        <f t="shared" si="81"/>
        <v> </v>
      </c>
      <c r="I67" s="16" t="str">
        <f t="shared" si="81"/>
        <v> </v>
      </c>
      <c r="J67" s="16" t="str">
        <f t="shared" si="81"/>
        <v> </v>
      </c>
      <c r="K67" s="16" t="str">
        <f t="shared" si="81"/>
        <v> </v>
      </c>
      <c r="L67" s="16" t="str">
        <f t="shared" si="81"/>
        <v> </v>
      </c>
      <c r="M67" s="20" t="str">
        <f t="shared" si="81"/>
        <v> </v>
      </c>
      <c r="N67" s="13" t="str">
        <f t="shared" si="81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2" ref="F68:N68">IF($D61&gt;0,AY62," ")</f>
        <v> </v>
      </c>
      <c r="G68" s="16" t="str">
        <f t="shared" si="82"/>
        <v> </v>
      </c>
      <c r="H68" s="16" t="str">
        <f t="shared" si="82"/>
        <v> </v>
      </c>
      <c r="I68" s="16" t="str">
        <f t="shared" si="82"/>
        <v> </v>
      </c>
      <c r="J68" s="16" t="str">
        <f t="shared" si="82"/>
        <v> </v>
      </c>
      <c r="K68" s="16" t="str">
        <f t="shared" si="82"/>
        <v> </v>
      </c>
      <c r="L68" s="16" t="str">
        <f t="shared" si="82"/>
        <v> </v>
      </c>
      <c r="M68" s="20" t="str">
        <f t="shared" si="82"/>
        <v> </v>
      </c>
      <c r="N68" s="13" t="str">
        <f t="shared" si="82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3" ref="F71:N71">IF($D67&gt;0,AY65," ")</f>
        <v> </v>
      </c>
      <c r="G71" s="11" t="str">
        <f t="shared" si="83"/>
        <v> </v>
      </c>
      <c r="H71" s="11" t="str">
        <f t="shared" si="83"/>
        <v> </v>
      </c>
      <c r="I71" s="11" t="str">
        <f t="shared" si="83"/>
        <v> </v>
      </c>
      <c r="J71" s="11" t="str">
        <f t="shared" si="83"/>
        <v> </v>
      </c>
      <c r="K71" s="11" t="str">
        <f t="shared" si="83"/>
        <v> </v>
      </c>
      <c r="L71" s="11" t="str">
        <f t="shared" si="83"/>
        <v> </v>
      </c>
      <c r="M71" s="12" t="str">
        <f t="shared" si="83"/>
        <v> </v>
      </c>
      <c r="N71" s="13" t="str">
        <f t="shared" si="83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4" ref="F72:N72">IF($D67&gt;0,AY66," ")</f>
        <v> </v>
      </c>
      <c r="G72" s="16" t="str">
        <f t="shared" si="84"/>
        <v> </v>
      </c>
      <c r="H72" s="16" t="str">
        <f t="shared" si="84"/>
        <v> </v>
      </c>
      <c r="I72" s="16" t="str">
        <f t="shared" si="84"/>
        <v> </v>
      </c>
      <c r="J72" s="16" t="str">
        <f t="shared" si="84"/>
        <v> </v>
      </c>
      <c r="K72" s="16" t="str">
        <f t="shared" si="84"/>
        <v> </v>
      </c>
      <c r="L72" s="16" t="str">
        <f t="shared" si="84"/>
        <v> </v>
      </c>
      <c r="M72" s="20" t="str">
        <f t="shared" si="84"/>
        <v> </v>
      </c>
      <c r="N72" s="13" t="str">
        <f t="shared" si="84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5" ref="F73:N73">IF($D67&gt;0,AY67," ")</f>
        <v> </v>
      </c>
      <c r="G73" s="16" t="str">
        <f t="shared" si="85"/>
        <v> </v>
      </c>
      <c r="H73" s="16" t="str">
        <f t="shared" si="85"/>
        <v> </v>
      </c>
      <c r="I73" s="16" t="str">
        <f t="shared" si="85"/>
        <v> </v>
      </c>
      <c r="J73" s="16" t="str">
        <f t="shared" si="85"/>
        <v> </v>
      </c>
      <c r="K73" s="16" t="str">
        <f t="shared" si="85"/>
        <v> </v>
      </c>
      <c r="L73" s="16" t="str">
        <f t="shared" si="85"/>
        <v> </v>
      </c>
      <c r="M73" s="20" t="str">
        <f t="shared" si="85"/>
        <v> </v>
      </c>
      <c r="N73" s="13" t="str">
        <f t="shared" si="85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6" ref="F74:N74">IF($D67&gt;0,AY68," ")</f>
        <v> </v>
      </c>
      <c r="G74" s="16" t="str">
        <f t="shared" si="86"/>
        <v> </v>
      </c>
      <c r="H74" s="16" t="str">
        <f t="shared" si="86"/>
        <v> </v>
      </c>
      <c r="I74" s="16" t="str">
        <f t="shared" si="86"/>
        <v> </v>
      </c>
      <c r="J74" s="16" t="str">
        <f t="shared" si="86"/>
        <v> </v>
      </c>
      <c r="K74" s="16" t="str">
        <f t="shared" si="86"/>
        <v> </v>
      </c>
      <c r="L74" s="16" t="str">
        <f t="shared" si="86"/>
        <v> </v>
      </c>
      <c r="M74" s="20" t="str">
        <f t="shared" si="86"/>
        <v> </v>
      </c>
      <c r="N74" s="13" t="str">
        <f t="shared" si="86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120</v>
      </c>
      <c r="X100" s="23"/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158</v>
      </c>
      <c r="X101" s="23" t="s">
        <v>159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157</v>
      </c>
      <c r="X102" s="23" t="s">
        <v>160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/>
      <c r="X103" s="23"/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/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/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/>
      <c r="X107" s="23"/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C3:H7 K3:P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10">
      <selection activeCell="D16" sqref="D16"/>
    </sheetView>
  </sheetViews>
  <sheetFormatPr defaultColWidth="11.00390625" defaultRowHeight="12.75"/>
  <cols>
    <col min="1" max="1" width="2.37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1.625" style="1" customWidth="1"/>
    <col min="15" max="15" width="1.12109375" style="1" customWidth="1"/>
    <col min="16" max="16" width="5.25390625" style="26" customWidth="1"/>
    <col min="17" max="17" width="2.875" style="0" customWidth="1"/>
    <col min="18" max="18" width="5.00390625" style="0" customWidth="1"/>
    <col min="19" max="19" width="4.2539062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2.75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>
      <c r="A3" t="s">
        <v>57</v>
      </c>
      <c r="B3"/>
      <c r="C3" s="59" t="str">
        <f>VLOOKUP(A5,instructions08,2)</f>
        <v>Hi, this is an example of cycling in the simplex method.  </v>
      </c>
      <c r="D3" s="60"/>
      <c r="E3" s="60"/>
      <c r="F3" s="60"/>
      <c r="G3" s="60"/>
      <c r="H3" s="60"/>
      <c r="I3" s="2"/>
      <c r="J3" s="2"/>
      <c r="K3" s="59">
        <f>VLOOKUP(A5,instructions08,4)</f>
        <v>0</v>
      </c>
      <c r="L3" s="60"/>
      <c r="M3" s="60"/>
      <c r="N3" s="60"/>
      <c r="O3" s="60"/>
      <c r="P3" s="60"/>
    </row>
    <row r="4" spans="1:18" ht="18" hidden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  <c r="R4" s="27"/>
    </row>
    <row r="5" spans="1:27" ht="18" hidden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75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 s="30"/>
      <c r="H8" s="30"/>
      <c r="I8" s="30"/>
      <c r="J8" s="30"/>
      <c r="K8"/>
      <c r="L8"/>
      <c r="M8"/>
      <c r="N8"/>
      <c r="O8"/>
      <c r="P8"/>
      <c r="AA8" s="6" t="s">
        <v>104</v>
      </c>
      <c r="AB8" s="7">
        <v>4</v>
      </c>
    </row>
    <row r="9" spans="2:28" ht="12.75">
      <c r="B9"/>
      <c r="C9"/>
      <c r="D9"/>
      <c r="E9"/>
      <c r="F9" s="30"/>
      <c r="G9" s="30"/>
      <c r="H9" s="30"/>
      <c r="I9" s="30"/>
      <c r="J9" s="30"/>
      <c r="N9" s="8"/>
      <c r="P9" s="32">
        <v>0</v>
      </c>
      <c r="Q9" s="1"/>
      <c r="AA9" s="6" t="s">
        <v>105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3</v>
      </c>
      <c r="L10" s="1" t="s">
        <v>4</v>
      </c>
      <c r="M10" s="1" t="s">
        <v>5</v>
      </c>
      <c r="N10" s="8" t="s">
        <v>85</v>
      </c>
      <c r="P10" s="1" t="s">
        <v>86</v>
      </c>
      <c r="Q10" s="1"/>
      <c r="R10" s="56" t="s">
        <v>188</v>
      </c>
      <c r="S10" s="55" t="s">
        <v>189</v>
      </c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11">
        <v>1</v>
      </c>
      <c r="G11" s="11">
        <v>0.75</v>
      </c>
      <c r="H11" s="11">
        <v>-20</v>
      </c>
      <c r="I11" s="11">
        <v>0.5</v>
      </c>
      <c r="J11" s="11">
        <v>-6</v>
      </c>
      <c r="K11" s="29">
        <v>0</v>
      </c>
      <c r="L11" s="29">
        <v>0</v>
      </c>
      <c r="M11" s="29">
        <v>0</v>
      </c>
      <c r="N11" s="13"/>
      <c r="O11" s="14"/>
      <c r="P11" s="11">
        <v>-3</v>
      </c>
      <c r="Q11" s="1"/>
      <c r="R11" s="56"/>
      <c r="S11" s="55"/>
      <c r="T11" s="38" t="s">
        <v>184</v>
      </c>
      <c r="AA11" s="6" t="s">
        <v>89</v>
      </c>
      <c r="AB11" s="7">
        <v>7</v>
      </c>
      <c r="AF11" s="15" t="e">
        <f>MOD(AF13,6)</f>
        <v>#VALUE!</v>
      </c>
      <c r="AG11" s="1">
        <f aca="true" t="shared" si="0" ref="AG11:AG63">ROW(AE11)-10</f>
        <v>1</v>
      </c>
      <c r="AI11" s="11">
        <f>INDEX(matrix8,AG11,AD13)</f>
        <v>0.75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0.75</v>
      </c>
      <c r="BA11">
        <f t="shared" si="1"/>
        <v>-20</v>
      </c>
      <c r="BB11">
        <f t="shared" si="1"/>
        <v>0.5</v>
      </c>
      <c r="BC11">
        <f t="shared" si="1"/>
        <v>-6</v>
      </c>
      <c r="BD11">
        <f t="shared" si="1"/>
        <v>0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-3</v>
      </c>
    </row>
    <row r="12" spans="2:61" ht="13.5" thickBot="1">
      <c r="B12" t="s">
        <v>6</v>
      </c>
      <c r="C12"/>
      <c r="D12" t="s">
        <v>7</v>
      </c>
      <c r="E12"/>
      <c r="F12" s="16">
        <v>0</v>
      </c>
      <c r="G12" s="16">
        <v>0.25</v>
      </c>
      <c r="H12" s="16">
        <v>-8</v>
      </c>
      <c r="I12" s="16">
        <v>-1</v>
      </c>
      <c r="J12" s="16">
        <v>9</v>
      </c>
      <c r="K12" s="16">
        <v>1</v>
      </c>
      <c r="L12" s="16">
        <v>0</v>
      </c>
      <c r="M12" s="16">
        <v>0</v>
      </c>
      <c r="N12" s="13"/>
      <c r="O12" s="14"/>
      <c r="P12" s="16">
        <v>0</v>
      </c>
      <c r="Q12" s="1"/>
      <c r="R12" s="56">
        <f>SUMPRODUCT(F12:M12,F15:M15)</f>
        <v>0.25</v>
      </c>
      <c r="S12" s="55">
        <f>IF(R12&gt;0,P12/R12,"-")</f>
        <v>0</v>
      </c>
      <c r="T12" t="s">
        <v>185</v>
      </c>
      <c r="AA12" s="6" t="s">
        <v>48</v>
      </c>
      <c r="AB12" s="7">
        <v>8</v>
      </c>
      <c r="AG12" s="1">
        <f t="shared" si="0"/>
        <v>2</v>
      </c>
      <c r="AI12" s="16">
        <f>INDEX(matrix8,AG12,AD13)</f>
        <v>0.25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0.25</v>
      </c>
      <c r="BA12">
        <f t="shared" si="2"/>
        <v>-8</v>
      </c>
      <c r="BB12">
        <f t="shared" si="2"/>
        <v>-1</v>
      </c>
      <c r="BC12">
        <f t="shared" si="2"/>
        <v>9</v>
      </c>
      <c r="BD12">
        <f t="shared" si="2"/>
        <v>1</v>
      </c>
      <c r="BE12">
        <f t="shared" si="2"/>
        <v>0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0</v>
      </c>
    </row>
    <row r="13" spans="2:61" ht="13.5" thickBot="1">
      <c r="B13" s="17" t="s">
        <v>122</v>
      </c>
      <c r="D13" s="17"/>
      <c r="E13"/>
      <c r="F13" s="16">
        <v>0</v>
      </c>
      <c r="G13" s="16">
        <v>0.5</v>
      </c>
      <c r="H13" s="16">
        <v>-12</v>
      </c>
      <c r="I13" s="16">
        <v>-0.5</v>
      </c>
      <c r="J13" s="16">
        <v>3</v>
      </c>
      <c r="K13" s="16">
        <v>0</v>
      </c>
      <c r="L13" s="16">
        <v>1</v>
      </c>
      <c r="M13" s="16">
        <v>0</v>
      </c>
      <c r="N13" s="13"/>
      <c r="O13" s="14"/>
      <c r="P13" s="16">
        <v>0</v>
      </c>
      <c r="Q13" s="1"/>
      <c r="R13" s="56">
        <f>SUMPRODUCT(F13:M13,F15:M15)</f>
        <v>0.5</v>
      </c>
      <c r="S13" s="55">
        <f>IF(R13&gt;0,P13/R13,"-")</f>
        <v>0</v>
      </c>
      <c r="T13" t="s">
        <v>186</v>
      </c>
      <c r="AA13" s="6" t="s">
        <v>8</v>
      </c>
      <c r="AB13" s="7">
        <v>9</v>
      </c>
      <c r="AD13" s="17">
        <f>VLOOKUP(B13,alpha8,2)</f>
        <v>2</v>
      </c>
      <c r="AE13" s="1"/>
      <c r="AF13" s="17" t="str">
        <f>IF(D13&gt;0,D13-10," ")</f>
        <v> </v>
      </c>
      <c r="AG13" s="1">
        <f t="shared" si="0"/>
        <v>3</v>
      </c>
      <c r="AI13" s="16">
        <f>INDEX(matrix8,AG13,AD13)</f>
        <v>0.5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>
        <f aca="true" t="shared" si="4" ref="AY13:BI13">IF($AJ13=1,AM13,F13-$AI13*AM13)</f>
        <v>0</v>
      </c>
      <c r="AZ13">
        <f t="shared" si="4"/>
        <v>0.5</v>
      </c>
      <c r="BA13">
        <f t="shared" si="4"/>
        <v>-12</v>
      </c>
      <c r="BB13">
        <f t="shared" si="4"/>
        <v>-0.5</v>
      </c>
      <c r="BC13">
        <f t="shared" si="4"/>
        <v>3</v>
      </c>
      <c r="BD13">
        <f t="shared" si="4"/>
        <v>0</v>
      </c>
      <c r="BE13">
        <f t="shared" si="4"/>
        <v>1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3"/>
      <c r="O14" s="14"/>
      <c r="P14" s="16">
        <v>1</v>
      </c>
      <c r="Q14" s="1"/>
      <c r="R14" s="56">
        <f>SUMPRODUCT(F14:M14,F15:M15)</f>
        <v>0</v>
      </c>
      <c r="S14" s="55" t="str">
        <f>IF(R14&gt;0,P14/R14,"-")</f>
        <v>-</v>
      </c>
      <c r="T14" t="s">
        <v>190</v>
      </c>
      <c r="AA14" s="6">
        <v>0</v>
      </c>
      <c r="AB14" s="7">
        <v>0</v>
      </c>
      <c r="AG14" s="1">
        <f t="shared" si="0"/>
        <v>4</v>
      </c>
      <c r="AI14" s="16">
        <f>INDEX(matrix8,AG14,AD13)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0</v>
      </c>
      <c r="BA14">
        <f t="shared" si="5"/>
        <v>0</v>
      </c>
      <c r="BB14">
        <f t="shared" si="5"/>
        <v>1</v>
      </c>
      <c r="BC14">
        <f t="shared" si="5"/>
        <v>0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1</v>
      </c>
    </row>
    <row r="15" spans="2:33" ht="13.5" thickBot="1">
      <c r="B15"/>
      <c r="C15"/>
      <c r="D15"/>
      <c r="E15"/>
      <c r="F15" s="53">
        <f>IF($B13="F",1,0)</f>
        <v>0</v>
      </c>
      <c r="G15" s="53">
        <f>IF($B13="G",1,0)</f>
        <v>1</v>
      </c>
      <c r="H15" s="53">
        <f>IF($B13="H",1,0)</f>
        <v>0</v>
      </c>
      <c r="I15" s="53">
        <f>IF($B13="I",1,0)</f>
        <v>0</v>
      </c>
      <c r="J15" s="53">
        <f>IF($B13="J",1,0)</f>
        <v>0</v>
      </c>
      <c r="K15" s="53">
        <f>IF($B13="K",1,0)</f>
        <v>0</v>
      </c>
      <c r="L15" s="53">
        <f>IF($B13="L",1,0)</f>
        <v>0</v>
      </c>
      <c r="M15" s="53">
        <f>IF($B13="M",1,0)</f>
        <v>0</v>
      </c>
      <c r="N15" s="8"/>
      <c r="P15" s="1"/>
      <c r="Q15" s="1"/>
      <c r="AA15" s="18" t="s">
        <v>9</v>
      </c>
      <c r="AB15" s="19">
        <v>11</v>
      </c>
      <c r="AG15" s="1">
        <f t="shared" si="0"/>
        <v>5</v>
      </c>
    </row>
    <row r="16" spans="2:33" ht="13.5" thickTop="1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6" ref="F17:M17">IF($D13&gt;0,AY11," ")</f>
        <v> </v>
      </c>
      <c r="G17" s="11" t="str">
        <f t="shared" si="6"/>
        <v> </v>
      </c>
      <c r="H17" s="11" t="str">
        <f t="shared" si="6"/>
        <v> </v>
      </c>
      <c r="I17" s="11" t="str">
        <f t="shared" si="6"/>
        <v> </v>
      </c>
      <c r="J17" s="11" t="str">
        <f t="shared" si="6"/>
        <v> </v>
      </c>
      <c r="K17" s="11" t="str">
        <f t="shared" si="6"/>
        <v> </v>
      </c>
      <c r="L17" s="11" t="str">
        <f t="shared" si="6"/>
        <v> </v>
      </c>
      <c r="M17" s="12" t="str">
        <f t="shared" si="6"/>
        <v> </v>
      </c>
      <c r="N17" s="13"/>
      <c r="O17" s="14"/>
      <c r="P17" s="11" t="str">
        <f>IF($D13&gt;0,BI11," ")</f>
        <v> </v>
      </c>
      <c r="Q17" s="1"/>
      <c r="AF17" s="15" t="e">
        <f>MOD(AF19,6)</f>
        <v>#VALUE!</v>
      </c>
      <c r="AG17" s="1">
        <f t="shared" si="0"/>
        <v>7</v>
      </c>
      <c r="AI17" s="11" t="e">
        <f>INDEX(matrix8,AG17,AD19)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 t="str">
        <f aca="true" t="shared" si="8" ref="F18:M18">IF($D13&gt;0,AY12," ")</f>
        <v> </v>
      </c>
      <c r="G18" s="16" t="str">
        <f t="shared" si="8"/>
        <v> </v>
      </c>
      <c r="H18" s="16" t="str">
        <f t="shared" si="8"/>
        <v> </v>
      </c>
      <c r="I18" s="16" t="str">
        <f t="shared" si="8"/>
        <v> </v>
      </c>
      <c r="J18" s="16" t="str">
        <f t="shared" si="8"/>
        <v> </v>
      </c>
      <c r="K18" s="16" t="str">
        <f t="shared" si="8"/>
        <v> </v>
      </c>
      <c r="L18" s="16" t="str">
        <f t="shared" si="8"/>
        <v> </v>
      </c>
      <c r="M18" s="20" t="str">
        <f t="shared" si="8"/>
        <v> </v>
      </c>
      <c r="N18" s="13"/>
      <c r="O18" s="14"/>
      <c r="P18" s="16" t="str">
        <f>IF($D13&gt;0,BI12," ")</f>
        <v> </v>
      </c>
      <c r="Q18" s="1"/>
      <c r="R18" s="56">
        <f>SUMPRODUCT(F18:M18,F21:M21)</f>
        <v>0</v>
      </c>
      <c r="S18" s="55" t="str">
        <f>IF(R18&gt;0,P18/R18,"-")</f>
        <v>-</v>
      </c>
      <c r="AG18" s="1">
        <f t="shared" si="0"/>
        <v>8</v>
      </c>
      <c r="AI18" s="16" t="e">
        <f>INDEX(matrix8,AG18,AD19)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17"/>
      <c r="D19" s="17"/>
      <c r="E19"/>
      <c r="F19" s="16" t="str">
        <f aca="true" t="shared" si="10" ref="F19:M19">IF($D13&gt;0,AY13," ")</f>
        <v> </v>
      </c>
      <c r="G19" s="16" t="str">
        <f t="shared" si="10"/>
        <v> </v>
      </c>
      <c r="H19" s="16" t="str">
        <f t="shared" si="10"/>
        <v> </v>
      </c>
      <c r="I19" s="16" t="str">
        <f t="shared" si="10"/>
        <v> </v>
      </c>
      <c r="J19" s="16" t="str">
        <f t="shared" si="10"/>
        <v> </v>
      </c>
      <c r="K19" s="16" t="str">
        <f t="shared" si="10"/>
        <v> </v>
      </c>
      <c r="L19" s="16" t="str">
        <f t="shared" si="10"/>
        <v> </v>
      </c>
      <c r="M19" s="20" t="str">
        <f t="shared" si="10"/>
        <v> </v>
      </c>
      <c r="N19" s="13"/>
      <c r="O19" s="14"/>
      <c r="P19" s="16" t="str">
        <f>IF($D13&gt;0,BI13," ")</f>
        <v> </v>
      </c>
      <c r="Q19" s="1"/>
      <c r="R19" s="56">
        <f>SUMPRODUCT(F19:M19,F21:M21)</f>
        <v>0</v>
      </c>
      <c r="S19" s="55" t="str">
        <f>IF(R19&gt;0,P19/R19,"-")</f>
        <v>-</v>
      </c>
      <c r="AD19" s="17">
        <f>VLOOKUP(B19,alpha8,2)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INDEX(matrix8,AG19,AD19)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 t="str">
        <f aca="true" t="shared" si="13" ref="F20:M20">IF($D13&gt;0,AY14," ")</f>
        <v> </v>
      </c>
      <c r="G20" s="16" t="str">
        <f t="shared" si="13"/>
        <v> </v>
      </c>
      <c r="H20" s="16" t="str">
        <f t="shared" si="13"/>
        <v> </v>
      </c>
      <c r="I20" s="16" t="str">
        <f t="shared" si="13"/>
        <v> </v>
      </c>
      <c r="J20" s="16" t="str">
        <f t="shared" si="13"/>
        <v> </v>
      </c>
      <c r="K20" s="16" t="str">
        <f t="shared" si="13"/>
        <v> </v>
      </c>
      <c r="L20" s="16" t="str">
        <f t="shared" si="13"/>
        <v> </v>
      </c>
      <c r="M20" s="20" t="str">
        <f t="shared" si="13"/>
        <v> </v>
      </c>
      <c r="N20" s="13"/>
      <c r="O20" s="14"/>
      <c r="P20" s="16" t="str">
        <f>IF($D13&gt;0,BI14," ")</f>
        <v> </v>
      </c>
      <c r="Q20" s="1"/>
      <c r="R20" s="56">
        <f>SUMPRODUCT(F20:M20,F21:M21)</f>
        <v>0</v>
      </c>
      <c r="S20" s="55" t="str">
        <f>IF(R20&gt;0,P20/R20,"-")</f>
        <v>-</v>
      </c>
      <c r="AG20" s="1">
        <f t="shared" si="0"/>
        <v>10</v>
      </c>
      <c r="AI20" s="16" t="e">
        <f>INDEX(matrix8,AG20,AD19)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F21" s="53">
        <f>IF($B19="F",1,0)</f>
        <v>0</v>
      </c>
      <c r="G21" s="53">
        <f>IF($B19="G",1,0)</f>
        <v>0</v>
      </c>
      <c r="H21" s="53">
        <f>IF($B19="H",1,0)</f>
        <v>0</v>
      </c>
      <c r="I21" s="53">
        <f>IF($B19="I",1,0)</f>
        <v>0</v>
      </c>
      <c r="J21" s="53">
        <f>IF($B19="J",1,0)</f>
        <v>0</v>
      </c>
      <c r="K21" s="53">
        <f>IF($B19="K",1,0)</f>
        <v>0</v>
      </c>
      <c r="L21" s="53">
        <f>IF($B19="L",1,0)</f>
        <v>0</v>
      </c>
      <c r="M21" s="53">
        <f>IF($B19="M",1,0)</f>
        <v>0</v>
      </c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 t="str">
        <f aca="true" t="shared" si="15" ref="F23:M23">IF($D19&gt;0,AY17," ")</f>
        <v> </v>
      </c>
      <c r="G23" s="11" t="str">
        <f t="shared" si="15"/>
        <v> </v>
      </c>
      <c r="H23" s="11" t="str">
        <f t="shared" si="15"/>
        <v> </v>
      </c>
      <c r="I23" s="11" t="str">
        <f t="shared" si="15"/>
        <v> </v>
      </c>
      <c r="J23" s="11" t="str">
        <f t="shared" si="15"/>
        <v> </v>
      </c>
      <c r="K23" s="11" t="str">
        <f t="shared" si="15"/>
        <v> </v>
      </c>
      <c r="L23" s="11" t="str">
        <f t="shared" si="15"/>
        <v> </v>
      </c>
      <c r="M23" s="12" t="str">
        <f t="shared" si="15"/>
        <v> </v>
      </c>
      <c r="N23" s="13"/>
      <c r="O23" s="14"/>
      <c r="P23" s="11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INDEX(matrix8,AG23,AD25)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 t="str">
        <f aca="true" t="shared" si="17" ref="F24:M24">IF($D19&gt;0,AY18," ")</f>
        <v> </v>
      </c>
      <c r="G24" s="16" t="str">
        <f t="shared" si="17"/>
        <v> </v>
      </c>
      <c r="H24" s="16" t="str">
        <f t="shared" si="17"/>
        <v> </v>
      </c>
      <c r="I24" s="16" t="str">
        <f t="shared" si="17"/>
        <v> </v>
      </c>
      <c r="J24" s="16" t="str">
        <f t="shared" si="17"/>
        <v> </v>
      </c>
      <c r="K24" s="16" t="str">
        <f t="shared" si="17"/>
        <v> </v>
      </c>
      <c r="L24" s="16" t="str">
        <f t="shared" si="17"/>
        <v> </v>
      </c>
      <c r="M24" s="20" t="str">
        <f t="shared" si="17"/>
        <v> </v>
      </c>
      <c r="N24" s="13"/>
      <c r="O24" s="14"/>
      <c r="P24" s="16" t="str">
        <f>IF($D19&gt;0,BI18," ")</f>
        <v> </v>
      </c>
      <c r="Q24" s="1"/>
      <c r="R24" s="56">
        <f>SUMPRODUCT(F24:M24,F27:M27)</f>
        <v>0</v>
      </c>
      <c r="S24" s="55" t="str">
        <f>IF(R24&gt;0,P24/R24,"-")</f>
        <v>-</v>
      </c>
      <c r="AG24" s="1">
        <f t="shared" si="0"/>
        <v>14</v>
      </c>
      <c r="AI24" s="16" t="e">
        <f>INDEX(matrix8,AG24,AD25)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17"/>
      <c r="D25" s="17"/>
      <c r="E25"/>
      <c r="F25" s="16" t="str">
        <f aca="true" t="shared" si="19" ref="F25:M25">IF($D19&gt;0,AY19," ")</f>
        <v> </v>
      </c>
      <c r="G25" s="16" t="str">
        <f t="shared" si="19"/>
        <v> </v>
      </c>
      <c r="H25" s="16" t="str">
        <f t="shared" si="19"/>
        <v> </v>
      </c>
      <c r="I25" s="16" t="str">
        <f t="shared" si="19"/>
        <v> </v>
      </c>
      <c r="J25" s="16" t="str">
        <f t="shared" si="19"/>
        <v> </v>
      </c>
      <c r="K25" s="16" t="str">
        <f t="shared" si="19"/>
        <v> </v>
      </c>
      <c r="L25" s="16" t="str">
        <f t="shared" si="19"/>
        <v> </v>
      </c>
      <c r="M25" s="20" t="str">
        <f t="shared" si="19"/>
        <v> </v>
      </c>
      <c r="N25" s="13"/>
      <c r="O25" s="14"/>
      <c r="P25" s="16" t="str">
        <f>IF($D19&gt;0,BI19," ")</f>
        <v> </v>
      </c>
      <c r="Q25" s="1"/>
      <c r="R25" s="56">
        <f>SUMPRODUCT(F25:M25,F27:M27)</f>
        <v>0</v>
      </c>
      <c r="S25" s="55" t="str">
        <f>IF(R25&gt;0,P25/R25,"-")</f>
        <v>-</v>
      </c>
      <c r="AD25" s="17">
        <f>VLOOKUP(B25,alpha8,2)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INDEX(matrix8,AG25,AD25)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 t="str">
        <f aca="true" t="shared" si="22" ref="F26:M26">IF($D19&gt;0,AY20," ")</f>
        <v> </v>
      </c>
      <c r="G26" s="16" t="str">
        <f t="shared" si="22"/>
        <v> </v>
      </c>
      <c r="H26" s="16" t="str">
        <f t="shared" si="22"/>
        <v> </v>
      </c>
      <c r="I26" s="16" t="str">
        <f t="shared" si="22"/>
        <v> </v>
      </c>
      <c r="J26" s="16" t="str">
        <f t="shared" si="22"/>
        <v> </v>
      </c>
      <c r="K26" s="16" t="str">
        <f t="shared" si="22"/>
        <v> </v>
      </c>
      <c r="L26" s="16" t="str">
        <f t="shared" si="22"/>
        <v> </v>
      </c>
      <c r="M26" s="20" t="str">
        <f t="shared" si="22"/>
        <v> </v>
      </c>
      <c r="N26" s="13"/>
      <c r="O26" s="14"/>
      <c r="P26" s="16" t="str">
        <f>IF($D19&gt;0,BI20," ")</f>
        <v> </v>
      </c>
      <c r="Q26" s="1"/>
      <c r="R26" s="56">
        <f>SUMPRODUCT(F26:M26,F27:M27)</f>
        <v>0</v>
      </c>
      <c r="S26" s="55" t="str">
        <f>IF(R26&gt;0,P26/R26,"-")</f>
        <v>-</v>
      </c>
      <c r="AG26" s="1">
        <f t="shared" si="0"/>
        <v>16</v>
      </c>
      <c r="AI26" s="16" t="e">
        <f>INDEX(matrix8,AG26,AD25)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F27" s="53">
        <f>IF($B25="F",1,0)</f>
        <v>0</v>
      </c>
      <c r="G27" s="53">
        <f>IF($B25="G",1,0)</f>
        <v>0</v>
      </c>
      <c r="H27" s="53">
        <f>IF($B25="H",1,0)</f>
        <v>0</v>
      </c>
      <c r="I27" s="53">
        <f>IF($B25="I",1,0)</f>
        <v>0</v>
      </c>
      <c r="J27" s="53">
        <f>IF($B25="J",1,0)</f>
        <v>0</v>
      </c>
      <c r="K27" s="53">
        <f>IF($B25="K",1,0)</f>
        <v>0</v>
      </c>
      <c r="L27" s="53">
        <f>IF($B25="L",1,0)</f>
        <v>0</v>
      </c>
      <c r="M27" s="53">
        <f>IF($B25="M",1,0)</f>
        <v>0</v>
      </c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1" t="str">
        <f t="shared" si="24"/>
        <v> </v>
      </c>
      <c r="L29" s="11" t="str">
        <f t="shared" si="24"/>
        <v> </v>
      </c>
      <c r="M29" s="12" t="str">
        <f t="shared" si="24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INDEX(matrix8,AG29,AD31)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16" t="str">
        <f t="shared" si="26"/>
        <v> </v>
      </c>
      <c r="L30" s="16" t="str">
        <f t="shared" si="26"/>
        <v> </v>
      </c>
      <c r="M30" s="20" t="str">
        <f t="shared" si="26"/>
        <v> </v>
      </c>
      <c r="N30" s="13"/>
      <c r="O30" s="14"/>
      <c r="P30" s="16" t="str">
        <f>IF($D25&gt;0,BI24," ")</f>
        <v> </v>
      </c>
      <c r="Q30" s="1"/>
      <c r="R30" s="56">
        <f>SUMPRODUCT(F30:M30,F33:M33)</f>
        <v>0</v>
      </c>
      <c r="S30" s="55" t="str">
        <f>IF(R30&gt;0,P30/R30,"-")</f>
        <v>-</v>
      </c>
      <c r="AG30" s="1">
        <f t="shared" si="0"/>
        <v>20</v>
      </c>
      <c r="AI30" s="16" t="e">
        <f>INDEX(matrix8,AG30,AD31)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16" t="str">
        <f t="shared" si="28"/>
        <v> </v>
      </c>
      <c r="L31" s="16" t="str">
        <f t="shared" si="28"/>
        <v> </v>
      </c>
      <c r="M31" s="20" t="str">
        <f t="shared" si="28"/>
        <v> </v>
      </c>
      <c r="N31" s="13"/>
      <c r="O31" s="14"/>
      <c r="P31" s="16" t="str">
        <f>IF($D25&gt;0,BI25," ")</f>
        <v> </v>
      </c>
      <c r="Q31" s="1"/>
      <c r="R31" s="56">
        <f>SUMPRODUCT(F31:M31,F33:M33)</f>
        <v>0</v>
      </c>
      <c r="S31" s="55" t="str">
        <f>IF(R31&gt;0,P31/R31,"-")</f>
        <v>-</v>
      </c>
      <c r="AD31" s="17">
        <f>VLOOKUP(B31,alpha8,2)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INDEX(matrix8,AG31,AD31)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16" t="str">
        <f t="shared" si="31"/>
        <v> </v>
      </c>
      <c r="L32" s="16" t="str">
        <f t="shared" si="31"/>
        <v> </v>
      </c>
      <c r="M32" s="20" t="str">
        <f t="shared" si="31"/>
        <v> </v>
      </c>
      <c r="N32" s="13"/>
      <c r="O32" s="14"/>
      <c r="P32" s="16" t="str">
        <f>IF($D25&gt;0,BI26," ")</f>
        <v> </v>
      </c>
      <c r="Q32" s="1"/>
      <c r="R32" s="56">
        <f>SUMPRODUCT(F32:M32,F33:M33)</f>
        <v>0</v>
      </c>
      <c r="S32" s="55" t="str">
        <f>IF(R32&gt;0,P32/R32,"-")</f>
        <v>-</v>
      </c>
      <c r="AG32" s="1">
        <f t="shared" si="0"/>
        <v>22</v>
      </c>
      <c r="AI32" s="16" t="e">
        <f>INDEX(matrix8,AG32,AD31)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F33" s="53">
        <f>IF($B31="F",1,0)</f>
        <v>0</v>
      </c>
      <c r="G33" s="53">
        <f>IF($B31="G",1,0)</f>
        <v>0</v>
      </c>
      <c r="H33" s="53">
        <f>IF($B31="H",1,0)</f>
        <v>0</v>
      </c>
      <c r="I33" s="53">
        <f>IF($B31="I",1,0)</f>
        <v>0</v>
      </c>
      <c r="J33" s="53">
        <f>IF($B31="J",1,0)</f>
        <v>0</v>
      </c>
      <c r="K33" s="53">
        <f>IF($B31="K",1,0)</f>
        <v>0</v>
      </c>
      <c r="L33" s="53">
        <f>IF($B31="L",1,0)</f>
        <v>0</v>
      </c>
      <c r="M33" s="53">
        <f>IF($B31="M",1,0)</f>
        <v>0</v>
      </c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INDEX(matrix8,AG35,AD37)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R36" s="56">
        <f>SUMPRODUCT(F36:M36,F39:M39)</f>
        <v>0</v>
      </c>
      <c r="S36" s="55" t="str">
        <f>IF(R36&gt;0,P36/R36,"-")</f>
        <v>-</v>
      </c>
      <c r="AG36" s="1">
        <f t="shared" si="0"/>
        <v>26</v>
      </c>
      <c r="AI36" s="16" t="e">
        <f>INDEX(matrix8,AG36,AD37)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R37" s="56">
        <f>SUMPRODUCT(F37:M37,F39:M39)</f>
        <v>0</v>
      </c>
      <c r="S37" s="55" t="str">
        <f>IF(R37&gt;0,P37/R37,"-")</f>
        <v>-</v>
      </c>
      <c r="AD37" s="17">
        <f>VLOOKUP(B37,alpha8,2)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INDEX(matrix8,AG37,AD37)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R38" s="56">
        <f>SUMPRODUCT(F38:M38,F39:M39)</f>
        <v>0</v>
      </c>
      <c r="S38" s="55" t="str">
        <f>IF(R38&gt;0,P38/R38,"-")</f>
        <v>-</v>
      </c>
      <c r="AG38" s="1">
        <f t="shared" si="0"/>
        <v>28</v>
      </c>
      <c r="AI38" s="16" t="e">
        <f>INDEX(matrix8,AG38,AD37)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F39" s="53">
        <f>IF($B37="F",1,0)</f>
        <v>0</v>
      </c>
      <c r="G39" s="53">
        <f>IF($B37="G",1,0)</f>
        <v>0</v>
      </c>
      <c r="H39" s="53">
        <f>IF($B37="H",1,0)</f>
        <v>0</v>
      </c>
      <c r="I39" s="53">
        <f>IF($B37="I",1,0)</f>
        <v>0</v>
      </c>
      <c r="J39" s="53">
        <f>IF($B37="J",1,0)</f>
        <v>0</v>
      </c>
      <c r="K39" s="53">
        <f>IF($B37="K",1,0)</f>
        <v>0</v>
      </c>
      <c r="L39" s="53">
        <f>IF($B37="L",1,0)</f>
        <v>0</v>
      </c>
      <c r="M39" s="53">
        <f>IF($B37="M",1,0)</f>
        <v>0</v>
      </c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INDEX(matrix8,AG41,AD43)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R42" s="56">
        <f>SUMPRODUCT(F42:M42,F45:M45)</f>
        <v>0</v>
      </c>
      <c r="S42" s="55" t="str">
        <f>IF(R42&gt;0,P42/R42,"-")</f>
        <v>-</v>
      </c>
      <c r="AG42" s="1">
        <f t="shared" si="0"/>
        <v>32</v>
      </c>
      <c r="AI42" s="16" t="e">
        <f>INDEX(matrix8,AG42,AD43)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R43" s="56">
        <f>SUMPRODUCT(F43:M43,F45:M45)</f>
        <v>0</v>
      </c>
      <c r="S43" s="55" t="str">
        <f>IF(R43&gt;0,P43/R43,"-")</f>
        <v>-</v>
      </c>
      <c r="AD43" s="17">
        <f>VLOOKUP(B43,alpha8,2)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INDEX(matrix8,AG43,AD43)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7" ref="AM43:AW43">SUMPRODUCT($AK41:$AK44,F41:F44)</f>
        <v>0</v>
      </c>
      <c r="AN43" s="16">
        <f t="shared" si="47"/>
        <v>0</v>
      </c>
      <c r="AO43" s="16">
        <f t="shared" si="47"/>
        <v>0</v>
      </c>
      <c r="AP43" s="16">
        <f t="shared" si="47"/>
        <v>0</v>
      </c>
      <c r="AQ43" s="16">
        <f t="shared" si="47"/>
        <v>0</v>
      </c>
      <c r="AR43" s="16">
        <f t="shared" si="47"/>
        <v>0</v>
      </c>
      <c r="AS43" s="16">
        <f t="shared" si="47"/>
        <v>0</v>
      </c>
      <c r="AT43" s="16">
        <f t="shared" si="47"/>
        <v>0</v>
      </c>
      <c r="AU43" s="16">
        <f t="shared" si="47"/>
        <v>0</v>
      </c>
      <c r="AV43" s="16">
        <f t="shared" si="47"/>
        <v>0</v>
      </c>
      <c r="AW43" s="16">
        <f t="shared" si="47"/>
        <v>0</v>
      </c>
      <c r="AY43" t="e">
        <f aca="true" t="shared" si="48" ref="AY43:BI43">IF($AJ43=1,AM43,F43-$AI43*AM43)</f>
        <v>#VALUE!</v>
      </c>
      <c r="AZ43" t="e">
        <f t="shared" si="48"/>
        <v>#VALUE!</v>
      </c>
      <c r="BA43" t="e">
        <f t="shared" si="48"/>
        <v>#VALUE!</v>
      </c>
      <c r="BB43" t="e">
        <f t="shared" si="48"/>
        <v>#VALUE!</v>
      </c>
      <c r="BC43" t="e">
        <f t="shared" si="48"/>
        <v>#VALUE!</v>
      </c>
      <c r="BD43" t="e">
        <f t="shared" si="48"/>
        <v>#VALUE!</v>
      </c>
      <c r="BE43" t="e">
        <f t="shared" si="48"/>
        <v>#VALUE!</v>
      </c>
      <c r="BF43" t="e">
        <f t="shared" si="48"/>
        <v>#VALUE!</v>
      </c>
      <c r="BG43" t="e">
        <f t="shared" si="48"/>
        <v>#VALUE!</v>
      </c>
      <c r="BH43" t="e">
        <f t="shared" si="48"/>
        <v>#VALUE!</v>
      </c>
      <c r="BI43" t="e">
        <f t="shared" si="48"/>
        <v>#VALUE!</v>
      </c>
    </row>
    <row r="44" spans="2:61" ht="12.75">
      <c r="B44"/>
      <c r="C44"/>
      <c r="D44"/>
      <c r="E44"/>
      <c r="F44" s="16" t="str">
        <f aca="true" t="shared" si="49" ref="F44:M44">IF($D37&gt;0,AY38," ")</f>
        <v> </v>
      </c>
      <c r="G44" s="16" t="str">
        <f t="shared" si="49"/>
        <v> </v>
      </c>
      <c r="H44" s="16" t="str">
        <f t="shared" si="49"/>
        <v> </v>
      </c>
      <c r="I44" s="16" t="str">
        <f t="shared" si="49"/>
        <v> </v>
      </c>
      <c r="J44" s="16" t="str">
        <f t="shared" si="49"/>
        <v> </v>
      </c>
      <c r="K44" s="16" t="str">
        <f t="shared" si="49"/>
        <v> </v>
      </c>
      <c r="L44" s="16" t="str">
        <f t="shared" si="49"/>
        <v> </v>
      </c>
      <c r="M44" s="20" t="str">
        <f t="shared" si="49"/>
        <v> </v>
      </c>
      <c r="N44" s="13"/>
      <c r="O44" s="14"/>
      <c r="P44" s="16" t="str">
        <f>IF($D37&gt;0,BI38," ")</f>
        <v> </v>
      </c>
      <c r="Q44" s="1"/>
      <c r="R44" s="56">
        <f>SUMPRODUCT(F44:M44,F45:M45)</f>
        <v>0</v>
      </c>
      <c r="S44" s="55" t="str">
        <f>IF(R44&gt;0,P44/R44,"-")</f>
        <v>-</v>
      </c>
      <c r="AG44" s="1">
        <f t="shared" si="0"/>
        <v>34</v>
      </c>
      <c r="AI44" s="16" t="e">
        <f>INDEX(matrix8,AG44,AD43)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0" ref="AY44:BI44">IF($AJ44=1,AM43,F44-$AI44*AM43)</f>
        <v>#VALUE!</v>
      </c>
      <c r="AZ44" t="e">
        <f t="shared" si="50"/>
        <v>#VALUE!</v>
      </c>
      <c r="BA44" t="e">
        <f t="shared" si="50"/>
        <v>#VALUE!</v>
      </c>
      <c r="BB44" t="e">
        <f t="shared" si="50"/>
        <v>#VALUE!</v>
      </c>
      <c r="BC44" t="e">
        <f t="shared" si="50"/>
        <v>#VALUE!</v>
      </c>
      <c r="BD44" t="e">
        <f t="shared" si="50"/>
        <v>#VALUE!</v>
      </c>
      <c r="BE44" t="e">
        <f t="shared" si="50"/>
        <v>#VALUE!</v>
      </c>
      <c r="BF44" t="e">
        <f t="shared" si="50"/>
        <v>#VALUE!</v>
      </c>
      <c r="BG44" t="e">
        <f t="shared" si="50"/>
        <v>#VALUE!</v>
      </c>
      <c r="BH44" t="e">
        <f t="shared" si="50"/>
        <v>#VALUE!</v>
      </c>
      <c r="BI44" t="e">
        <f t="shared" si="50"/>
        <v>#VALUE!</v>
      </c>
    </row>
    <row r="45" spans="2:33" ht="12.75">
      <c r="B45"/>
      <c r="C45"/>
      <c r="D45"/>
      <c r="E45"/>
      <c r="F45" s="53">
        <f>IF($B43="F",1,0)</f>
        <v>0</v>
      </c>
      <c r="G45" s="53">
        <f>IF($B43="G",1,0)</f>
        <v>0</v>
      </c>
      <c r="H45" s="53">
        <f>IF($B43="H",1,0)</f>
        <v>0</v>
      </c>
      <c r="I45" s="53">
        <f>IF($B43="I",1,0)</f>
        <v>0</v>
      </c>
      <c r="J45" s="53">
        <f>IF($B43="J",1,0)</f>
        <v>0</v>
      </c>
      <c r="K45" s="53">
        <f>IF($B43="K",1,0)</f>
        <v>0</v>
      </c>
      <c r="L45" s="53">
        <f>IF($B43="L",1,0)</f>
        <v>0</v>
      </c>
      <c r="M45" s="53">
        <f>IF($B43="M",1,0)</f>
        <v>0</v>
      </c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51" ref="F47:M47">IF($D43&gt;0,AY41," ")</f>
        <v> </v>
      </c>
      <c r="G47" s="11" t="str">
        <f t="shared" si="51"/>
        <v> </v>
      </c>
      <c r="H47" s="11" t="str">
        <f t="shared" si="51"/>
        <v> </v>
      </c>
      <c r="I47" s="11" t="str">
        <f t="shared" si="51"/>
        <v> </v>
      </c>
      <c r="J47" s="11" t="str">
        <f t="shared" si="51"/>
        <v> </v>
      </c>
      <c r="K47" s="11" t="str">
        <f t="shared" si="51"/>
        <v> </v>
      </c>
      <c r="L47" s="11" t="str">
        <f t="shared" si="51"/>
        <v> </v>
      </c>
      <c r="M47" s="12" t="str">
        <f t="shared" si="51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INDEX(matrix8,AG47,AD49)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2" ref="AY47:BI47">IF($AJ47=1,AM49,F47-$AI47*AM49)</f>
        <v>#VALUE!</v>
      </c>
      <c r="AZ47" t="e">
        <f t="shared" si="52"/>
        <v>#VALUE!</v>
      </c>
      <c r="BA47" t="e">
        <f t="shared" si="52"/>
        <v>#VALUE!</v>
      </c>
      <c r="BB47" t="e">
        <f t="shared" si="52"/>
        <v>#VALUE!</v>
      </c>
      <c r="BC47" t="e">
        <f t="shared" si="52"/>
        <v>#VALUE!</v>
      </c>
      <c r="BD47" t="e">
        <f t="shared" si="52"/>
        <v>#VALUE!</v>
      </c>
      <c r="BE47" t="e">
        <f t="shared" si="52"/>
        <v>#VALUE!</v>
      </c>
      <c r="BF47" t="e">
        <f t="shared" si="52"/>
        <v>#VALUE!</v>
      </c>
      <c r="BG47" t="e">
        <f t="shared" si="52"/>
        <v>#VALUE!</v>
      </c>
      <c r="BH47" t="e">
        <f t="shared" si="52"/>
        <v>#VALUE!</v>
      </c>
      <c r="BI47" t="e">
        <f t="shared" si="52"/>
        <v>#VALUE!</v>
      </c>
    </row>
    <row r="48" spans="2:61" ht="13.5" thickBot="1">
      <c r="B48"/>
      <c r="C48"/>
      <c r="D48"/>
      <c r="E48"/>
      <c r="F48" s="16" t="str">
        <f aca="true" t="shared" si="53" ref="F48:M48">IF($D43&gt;0,AY42," ")</f>
        <v> </v>
      </c>
      <c r="G48" s="16" t="str">
        <f t="shared" si="53"/>
        <v> </v>
      </c>
      <c r="H48" s="16" t="str">
        <f t="shared" si="53"/>
        <v> </v>
      </c>
      <c r="I48" s="16" t="str">
        <f t="shared" si="53"/>
        <v> </v>
      </c>
      <c r="J48" s="16" t="str">
        <f t="shared" si="53"/>
        <v> </v>
      </c>
      <c r="K48" s="16" t="str">
        <f t="shared" si="53"/>
        <v> </v>
      </c>
      <c r="L48" s="16" t="str">
        <f t="shared" si="53"/>
        <v> </v>
      </c>
      <c r="M48" s="20" t="str">
        <f t="shared" si="53"/>
        <v> </v>
      </c>
      <c r="N48" s="13"/>
      <c r="O48" s="14"/>
      <c r="P48" s="16" t="str">
        <f>IF($D43&gt;0,BI42," ")</f>
        <v> </v>
      </c>
      <c r="Q48" s="1"/>
      <c r="R48" s="56">
        <f>SUMPRODUCT(F48:M48,F51:M51)</f>
        <v>0</v>
      </c>
      <c r="S48" s="55" t="str">
        <f>IF(R48&gt;0,P48/R48,"-")</f>
        <v>-</v>
      </c>
      <c r="AG48" s="1">
        <f t="shared" si="0"/>
        <v>38</v>
      </c>
      <c r="AI48" s="16" t="e">
        <f>INDEX(matrix8,AG48,AD49)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4" ref="AY48:BI48">IF($AJ48=1,AM49,F48-$AI48*AM49)</f>
        <v>#VALUE!</v>
      </c>
      <c r="AZ48" t="e">
        <f t="shared" si="54"/>
        <v>#VALUE!</v>
      </c>
      <c r="BA48" t="e">
        <f t="shared" si="54"/>
        <v>#VALUE!</v>
      </c>
      <c r="BB48" t="e">
        <f t="shared" si="54"/>
        <v>#VALUE!</v>
      </c>
      <c r="BC48" t="e">
        <f t="shared" si="54"/>
        <v>#VALUE!</v>
      </c>
      <c r="BD48" t="e">
        <f t="shared" si="54"/>
        <v>#VALUE!</v>
      </c>
      <c r="BE48" t="e">
        <f t="shared" si="54"/>
        <v>#VALUE!</v>
      </c>
      <c r="BF48" t="e">
        <f t="shared" si="54"/>
        <v>#VALUE!</v>
      </c>
      <c r="BG48" t="e">
        <f t="shared" si="54"/>
        <v>#VALUE!</v>
      </c>
      <c r="BH48" t="e">
        <f t="shared" si="54"/>
        <v>#VALUE!</v>
      </c>
      <c r="BI48" t="e">
        <f t="shared" si="54"/>
        <v>#VALUE!</v>
      </c>
    </row>
    <row r="49" spans="2:61" ht="13.5" thickBot="1">
      <c r="B49" s="17"/>
      <c r="D49" s="17"/>
      <c r="E49"/>
      <c r="F49" s="16" t="str">
        <f aca="true" t="shared" si="55" ref="F49:M49">IF($D43&gt;0,AY43," ")</f>
        <v> </v>
      </c>
      <c r="G49" s="16" t="str">
        <f t="shared" si="55"/>
        <v> </v>
      </c>
      <c r="H49" s="16" t="str">
        <f t="shared" si="55"/>
        <v> </v>
      </c>
      <c r="I49" s="16" t="str">
        <f t="shared" si="55"/>
        <v> </v>
      </c>
      <c r="J49" s="16" t="str">
        <f t="shared" si="55"/>
        <v> </v>
      </c>
      <c r="K49" s="16" t="str">
        <f t="shared" si="55"/>
        <v> </v>
      </c>
      <c r="L49" s="16" t="str">
        <f t="shared" si="55"/>
        <v> </v>
      </c>
      <c r="M49" s="20" t="str">
        <f t="shared" si="55"/>
        <v> </v>
      </c>
      <c r="N49" s="13"/>
      <c r="O49" s="14"/>
      <c r="P49" s="16" t="str">
        <f>IF($D43&gt;0,BI43," ")</f>
        <v> </v>
      </c>
      <c r="Q49" s="1"/>
      <c r="R49" s="56">
        <f>SUMPRODUCT(F49:M49,F51:M51)</f>
        <v>0</v>
      </c>
      <c r="S49" s="55" t="str">
        <f>IF(R49&gt;0,P49/R49,"-")</f>
        <v>-</v>
      </c>
      <c r="AD49" s="17">
        <f>VLOOKUP(B49,alpha8,2)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INDEX(matrix8,AG49,AD49)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6" ref="AM49:AW49">SUMPRODUCT($AK47:$AK50,F47:F50)</f>
        <v>0</v>
      </c>
      <c r="AN49" s="16">
        <f t="shared" si="56"/>
        <v>0</v>
      </c>
      <c r="AO49" s="16">
        <f t="shared" si="56"/>
        <v>0</v>
      </c>
      <c r="AP49" s="16">
        <f t="shared" si="56"/>
        <v>0</v>
      </c>
      <c r="AQ49" s="16">
        <f t="shared" si="56"/>
        <v>0</v>
      </c>
      <c r="AR49" s="16">
        <f t="shared" si="56"/>
        <v>0</v>
      </c>
      <c r="AS49" s="16">
        <f t="shared" si="56"/>
        <v>0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0</v>
      </c>
      <c r="AY49" t="e">
        <f aca="true" t="shared" si="57" ref="AY49:BI49">IF($AJ49=1,AM49,F49-$AI49*AM49)</f>
        <v>#VALUE!</v>
      </c>
      <c r="AZ49" t="e">
        <f t="shared" si="57"/>
        <v>#VALUE!</v>
      </c>
      <c r="BA49" t="e">
        <f t="shared" si="57"/>
        <v>#VALUE!</v>
      </c>
      <c r="BB49" t="e">
        <f t="shared" si="57"/>
        <v>#VALUE!</v>
      </c>
      <c r="BC49" t="e">
        <f t="shared" si="57"/>
        <v>#VALUE!</v>
      </c>
      <c r="BD49" t="e">
        <f t="shared" si="57"/>
        <v>#VALUE!</v>
      </c>
      <c r="BE49" t="e">
        <f t="shared" si="57"/>
        <v>#VALUE!</v>
      </c>
      <c r="BF49" t="e">
        <f t="shared" si="57"/>
        <v>#VALUE!</v>
      </c>
      <c r="BG49" t="e">
        <f t="shared" si="57"/>
        <v>#VALUE!</v>
      </c>
      <c r="BH49" t="e">
        <f t="shared" si="57"/>
        <v>#VALUE!</v>
      </c>
      <c r="BI49" t="e">
        <f t="shared" si="57"/>
        <v>#VALUE!</v>
      </c>
    </row>
    <row r="50" spans="2:61" ht="12.75">
      <c r="B50"/>
      <c r="C50"/>
      <c r="D50"/>
      <c r="E50"/>
      <c r="F50" s="16" t="str">
        <f aca="true" t="shared" si="58" ref="F50:M50">IF($D43&gt;0,AY44," ")</f>
        <v> </v>
      </c>
      <c r="G50" s="16" t="str">
        <f t="shared" si="58"/>
        <v> </v>
      </c>
      <c r="H50" s="16" t="str">
        <f t="shared" si="58"/>
        <v> </v>
      </c>
      <c r="I50" s="16" t="str">
        <f t="shared" si="58"/>
        <v> </v>
      </c>
      <c r="J50" s="16" t="str">
        <f t="shared" si="58"/>
        <v> </v>
      </c>
      <c r="K50" s="16" t="str">
        <f t="shared" si="58"/>
        <v> </v>
      </c>
      <c r="L50" s="16" t="str">
        <f t="shared" si="58"/>
        <v> </v>
      </c>
      <c r="M50" s="20" t="str">
        <f t="shared" si="58"/>
        <v> </v>
      </c>
      <c r="N50" s="13"/>
      <c r="O50" s="14"/>
      <c r="P50" s="16" t="str">
        <f>IF($D43&gt;0,BI44," ")</f>
        <v> </v>
      </c>
      <c r="Q50" s="1"/>
      <c r="R50" s="56">
        <f>SUMPRODUCT(F50:M50,F51:M51)</f>
        <v>0</v>
      </c>
      <c r="S50" s="55" t="str">
        <f>IF(R50&gt;0,P50/R50,"-")</f>
        <v>-</v>
      </c>
      <c r="AG50" s="1">
        <f t="shared" si="0"/>
        <v>40</v>
      </c>
      <c r="AI50" s="16" t="e">
        <f>INDEX(matrix8,AG50,AD49)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9" ref="AY50:BI50">IF($AJ50=1,AM49,F50-$AI50*AM49)</f>
        <v>#VALUE!</v>
      </c>
      <c r="AZ50" t="e">
        <f t="shared" si="59"/>
        <v>#VALUE!</v>
      </c>
      <c r="BA50" t="e">
        <f t="shared" si="59"/>
        <v>#VALUE!</v>
      </c>
      <c r="BB50" t="e">
        <f t="shared" si="59"/>
        <v>#VALUE!</v>
      </c>
      <c r="BC50" t="e">
        <f t="shared" si="59"/>
        <v>#VALUE!</v>
      </c>
      <c r="BD50" t="e">
        <f t="shared" si="59"/>
        <v>#VALUE!</v>
      </c>
      <c r="BE50" t="e">
        <f t="shared" si="59"/>
        <v>#VALUE!</v>
      </c>
      <c r="BF50" t="e">
        <f t="shared" si="59"/>
        <v>#VALUE!</v>
      </c>
      <c r="BG50" t="e">
        <f t="shared" si="59"/>
        <v>#VALUE!</v>
      </c>
      <c r="BH50" t="e">
        <f t="shared" si="59"/>
        <v>#VALUE!</v>
      </c>
      <c r="BI50" t="e">
        <f t="shared" si="59"/>
        <v>#VALUE!</v>
      </c>
    </row>
    <row r="51" spans="2:33" ht="12.75">
      <c r="B51"/>
      <c r="C51"/>
      <c r="D51"/>
      <c r="E51"/>
      <c r="F51" s="53">
        <f>IF($B49="F",1,0)</f>
        <v>0</v>
      </c>
      <c r="G51" s="53">
        <f>IF($B49="G",1,0)</f>
        <v>0</v>
      </c>
      <c r="H51" s="53">
        <f>IF($B49="H",1,0)</f>
        <v>0</v>
      </c>
      <c r="I51" s="53">
        <f>IF($B49="I",1,0)</f>
        <v>0</v>
      </c>
      <c r="J51" s="53">
        <f>IF($B49="J",1,0)</f>
        <v>0</v>
      </c>
      <c r="K51" s="53">
        <f>IF($B49="K",1,0)</f>
        <v>0</v>
      </c>
      <c r="L51" s="53">
        <f>IF($B49="L",1,0)</f>
        <v>0</v>
      </c>
      <c r="M51" s="53">
        <f>IF($B49="M",1,0)</f>
        <v>0</v>
      </c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60" ref="F53:M53">IF($D49&gt;0,AY47," ")</f>
        <v> </v>
      </c>
      <c r="G53" s="11" t="str">
        <f t="shared" si="60"/>
        <v> </v>
      </c>
      <c r="H53" s="11" t="str">
        <f t="shared" si="60"/>
        <v> </v>
      </c>
      <c r="I53" s="11" t="str">
        <f t="shared" si="60"/>
        <v> </v>
      </c>
      <c r="J53" s="11" t="str">
        <f t="shared" si="60"/>
        <v> </v>
      </c>
      <c r="K53" s="11" t="str">
        <f t="shared" si="60"/>
        <v> </v>
      </c>
      <c r="L53" s="11" t="str">
        <f t="shared" si="60"/>
        <v> </v>
      </c>
      <c r="M53" s="12" t="str">
        <f t="shared" si="60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INDEX(matrix8,AG53,AD55)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1" ref="AY53:BI53">IF($AJ53=1,AM55,F53-$AI53*AM55)</f>
        <v>#VALUE!</v>
      </c>
      <c r="AZ53" t="e">
        <f t="shared" si="61"/>
        <v>#VALUE!</v>
      </c>
      <c r="BA53" t="e">
        <f t="shared" si="61"/>
        <v>#VALUE!</v>
      </c>
      <c r="BB53" t="e">
        <f t="shared" si="61"/>
        <v>#VALUE!</v>
      </c>
      <c r="BC53" t="e">
        <f t="shared" si="61"/>
        <v>#VALUE!</v>
      </c>
      <c r="BD53" t="e">
        <f t="shared" si="61"/>
        <v>#VALUE!</v>
      </c>
      <c r="BE53" t="e">
        <f t="shared" si="61"/>
        <v>#VALUE!</v>
      </c>
      <c r="BF53" t="e">
        <f t="shared" si="61"/>
        <v>#VALUE!</v>
      </c>
      <c r="BG53" t="e">
        <f t="shared" si="61"/>
        <v>#VALUE!</v>
      </c>
      <c r="BH53" t="e">
        <f t="shared" si="61"/>
        <v>#VALUE!</v>
      </c>
      <c r="BI53" t="e">
        <f t="shared" si="61"/>
        <v>#VALUE!</v>
      </c>
    </row>
    <row r="54" spans="2:61" ht="13.5" thickBot="1">
      <c r="B54"/>
      <c r="C54"/>
      <c r="D54"/>
      <c r="E54"/>
      <c r="F54" s="16" t="str">
        <f aca="true" t="shared" si="62" ref="F54:M54">IF($D49&gt;0,AY48," ")</f>
        <v> </v>
      </c>
      <c r="G54" s="16" t="str">
        <f t="shared" si="62"/>
        <v> </v>
      </c>
      <c r="H54" s="16" t="str">
        <f t="shared" si="62"/>
        <v> </v>
      </c>
      <c r="I54" s="16" t="str">
        <f t="shared" si="62"/>
        <v> </v>
      </c>
      <c r="J54" s="16" t="str">
        <f t="shared" si="62"/>
        <v> </v>
      </c>
      <c r="K54" s="16" t="str">
        <f t="shared" si="62"/>
        <v> </v>
      </c>
      <c r="L54" s="16" t="str">
        <f t="shared" si="62"/>
        <v> </v>
      </c>
      <c r="M54" s="20" t="str">
        <f t="shared" si="62"/>
        <v> </v>
      </c>
      <c r="N54" s="13"/>
      <c r="O54" s="14"/>
      <c r="P54" s="16" t="str">
        <f>IF($D49&gt;0,BI48," ")</f>
        <v> </v>
      </c>
      <c r="Q54" s="1"/>
      <c r="AG54" s="1">
        <f t="shared" si="0"/>
        <v>44</v>
      </c>
      <c r="AI54" s="16" t="e">
        <f>INDEX(matrix8,AG54,AD55)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3" ref="AY54:BI54">IF($AJ54=1,AM55,F54-$AI54*AM55)</f>
        <v>#VALUE!</v>
      </c>
      <c r="AZ54" t="e">
        <f t="shared" si="63"/>
        <v>#VALUE!</v>
      </c>
      <c r="BA54" t="e">
        <f t="shared" si="63"/>
        <v>#VALUE!</v>
      </c>
      <c r="BB54" t="e">
        <f t="shared" si="63"/>
        <v>#VALUE!</v>
      </c>
      <c r="BC54" t="e">
        <f t="shared" si="63"/>
        <v>#VALUE!</v>
      </c>
      <c r="BD54" t="e">
        <f t="shared" si="63"/>
        <v>#VALUE!</v>
      </c>
      <c r="BE54" t="e">
        <f t="shared" si="63"/>
        <v>#VALUE!</v>
      </c>
      <c r="BF54" t="e">
        <f t="shared" si="63"/>
        <v>#VALUE!</v>
      </c>
      <c r="BG54" t="e">
        <f t="shared" si="63"/>
        <v>#VALUE!</v>
      </c>
      <c r="BH54" t="e">
        <f t="shared" si="63"/>
        <v>#VALUE!</v>
      </c>
      <c r="BI54" t="e">
        <f t="shared" si="63"/>
        <v>#VALUE!</v>
      </c>
    </row>
    <row r="55" spans="2:61" ht="13.5" thickBot="1">
      <c r="B55" s="17"/>
      <c r="D55" s="17"/>
      <c r="E55"/>
      <c r="F55" s="16" t="str">
        <f aca="true" t="shared" si="64" ref="F55:M55">IF($D49&gt;0,AY49," ")</f>
        <v> </v>
      </c>
      <c r="G55" s="16" t="str">
        <f t="shared" si="64"/>
        <v> </v>
      </c>
      <c r="H55" s="16" t="str">
        <f t="shared" si="64"/>
        <v> </v>
      </c>
      <c r="I55" s="16" t="str">
        <f t="shared" si="64"/>
        <v> </v>
      </c>
      <c r="J55" s="16" t="str">
        <f t="shared" si="64"/>
        <v> </v>
      </c>
      <c r="K55" s="16" t="str">
        <f t="shared" si="64"/>
        <v> </v>
      </c>
      <c r="L55" s="16" t="str">
        <f t="shared" si="64"/>
        <v> </v>
      </c>
      <c r="M55" s="20" t="str">
        <f t="shared" si="64"/>
        <v> </v>
      </c>
      <c r="N55" s="13"/>
      <c r="O55" s="14"/>
      <c r="P55" s="16" t="str">
        <f>IF($D49&gt;0,BI49," ")</f>
        <v> </v>
      </c>
      <c r="Q55" s="1"/>
      <c r="AD55" s="17">
        <f>VLOOKUP(B55,alpha8,2)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INDEX(matrix8,AG55,AD55)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5" ref="AM55:AW55">SUMPRODUCT($AK53:$AK56,F53:F56)</f>
        <v>0</v>
      </c>
      <c r="AN55" s="16">
        <f t="shared" si="65"/>
        <v>0</v>
      </c>
      <c r="AO55" s="16">
        <f t="shared" si="65"/>
        <v>0</v>
      </c>
      <c r="AP55" s="16">
        <f t="shared" si="65"/>
        <v>0</v>
      </c>
      <c r="AQ55" s="16">
        <f t="shared" si="65"/>
        <v>0</v>
      </c>
      <c r="AR55" s="16">
        <f t="shared" si="65"/>
        <v>0</v>
      </c>
      <c r="AS55" s="16">
        <f t="shared" si="65"/>
        <v>0</v>
      </c>
      <c r="AT55" s="16">
        <f t="shared" si="65"/>
        <v>0</v>
      </c>
      <c r="AU55" s="16">
        <f t="shared" si="65"/>
        <v>0</v>
      </c>
      <c r="AV55" s="16">
        <f t="shared" si="65"/>
        <v>0</v>
      </c>
      <c r="AW55" s="16">
        <f t="shared" si="65"/>
        <v>0</v>
      </c>
      <c r="AY55" t="e">
        <f aca="true" t="shared" si="66" ref="AY55:BI55">IF($AJ55=1,AM55,F55-$AI55*AM55)</f>
        <v>#VALUE!</v>
      </c>
      <c r="AZ55" t="e">
        <f t="shared" si="66"/>
        <v>#VALUE!</v>
      </c>
      <c r="BA55" t="e">
        <f t="shared" si="66"/>
        <v>#VALUE!</v>
      </c>
      <c r="BB55" t="e">
        <f t="shared" si="66"/>
        <v>#VALUE!</v>
      </c>
      <c r="BC55" t="e">
        <f t="shared" si="66"/>
        <v>#VALUE!</v>
      </c>
      <c r="BD55" t="e">
        <f t="shared" si="66"/>
        <v>#VALUE!</v>
      </c>
      <c r="BE55" t="e">
        <f t="shared" si="66"/>
        <v>#VALUE!</v>
      </c>
      <c r="BF55" t="e">
        <f t="shared" si="66"/>
        <v>#VALUE!</v>
      </c>
      <c r="BG55" t="e">
        <f t="shared" si="66"/>
        <v>#VALUE!</v>
      </c>
      <c r="BH55" t="e">
        <f t="shared" si="66"/>
        <v>#VALUE!</v>
      </c>
      <c r="BI55" t="e">
        <f t="shared" si="66"/>
        <v>#VALUE!</v>
      </c>
    </row>
    <row r="56" spans="2:61" ht="12.75">
      <c r="B56"/>
      <c r="C56"/>
      <c r="D56"/>
      <c r="E56"/>
      <c r="F56" s="16" t="str">
        <f aca="true" t="shared" si="67" ref="F56:M56">IF($D49&gt;0,AY50," ")</f>
        <v> </v>
      </c>
      <c r="G56" s="16" t="str">
        <f t="shared" si="67"/>
        <v> </v>
      </c>
      <c r="H56" s="16" t="str">
        <f t="shared" si="67"/>
        <v> </v>
      </c>
      <c r="I56" s="16" t="str">
        <f t="shared" si="67"/>
        <v> </v>
      </c>
      <c r="J56" s="16" t="str">
        <f t="shared" si="67"/>
        <v> </v>
      </c>
      <c r="K56" s="16" t="str">
        <f t="shared" si="67"/>
        <v> </v>
      </c>
      <c r="L56" s="16" t="str">
        <f t="shared" si="67"/>
        <v> </v>
      </c>
      <c r="M56" s="20" t="str">
        <f t="shared" si="67"/>
        <v> </v>
      </c>
      <c r="N56" s="13"/>
      <c r="O56" s="14"/>
      <c r="P56" s="16" t="str">
        <f>IF($D49&gt;0,BI50," ")</f>
        <v> </v>
      </c>
      <c r="Q56" s="1"/>
      <c r="AG56" s="1">
        <f t="shared" si="0"/>
        <v>46</v>
      </c>
      <c r="AI56" s="16" t="e">
        <f>INDEX(matrix8,AG56,AD55)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8" ref="AY56:BI56">IF($AJ56=1,AM55,F56-$AI56*AM55)</f>
        <v>#VALUE!</v>
      </c>
      <c r="AZ56" t="e">
        <f t="shared" si="68"/>
        <v>#VALUE!</v>
      </c>
      <c r="BA56" t="e">
        <f t="shared" si="68"/>
        <v>#VALUE!</v>
      </c>
      <c r="BB56" t="e">
        <f t="shared" si="68"/>
        <v>#VALUE!</v>
      </c>
      <c r="BC56" t="e">
        <f t="shared" si="68"/>
        <v>#VALUE!</v>
      </c>
      <c r="BD56" t="e">
        <f t="shared" si="68"/>
        <v>#VALUE!</v>
      </c>
      <c r="BE56" t="e">
        <f t="shared" si="68"/>
        <v>#VALUE!</v>
      </c>
      <c r="BF56" t="e">
        <f t="shared" si="68"/>
        <v>#VALUE!</v>
      </c>
      <c r="BG56" t="e">
        <f t="shared" si="68"/>
        <v>#VALUE!</v>
      </c>
      <c r="BH56" t="e">
        <f t="shared" si="68"/>
        <v>#VALUE!</v>
      </c>
      <c r="BI56" t="e">
        <f t="shared" si="68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69" ref="F59:N59">IF($D55&gt;0,AY53," ")</f>
        <v> </v>
      </c>
      <c r="G59" s="11" t="str">
        <f t="shared" si="69"/>
        <v> </v>
      </c>
      <c r="H59" s="11" t="str">
        <f t="shared" si="69"/>
        <v> </v>
      </c>
      <c r="I59" s="11" t="str">
        <f t="shared" si="69"/>
        <v> </v>
      </c>
      <c r="J59" s="11" t="str">
        <f t="shared" si="69"/>
        <v> </v>
      </c>
      <c r="K59" s="11" t="str">
        <f t="shared" si="69"/>
        <v> </v>
      </c>
      <c r="L59" s="11" t="str">
        <f t="shared" si="69"/>
        <v> </v>
      </c>
      <c r="M59" s="12" t="str">
        <f t="shared" si="69"/>
        <v> </v>
      </c>
      <c r="N59" s="13" t="str">
        <f t="shared" si="69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INDEX(matrix8,AG59,AD61)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0" ref="AY59:BI59">IF($AJ59=1,AM61,F59-$AI59*AM61)</f>
        <v>#VALUE!</v>
      </c>
      <c r="AZ59" t="e">
        <f t="shared" si="70"/>
        <v>#VALUE!</v>
      </c>
      <c r="BA59" t="e">
        <f t="shared" si="70"/>
        <v>#VALUE!</v>
      </c>
      <c r="BB59" t="e">
        <f t="shared" si="70"/>
        <v>#VALUE!</v>
      </c>
      <c r="BC59" t="e">
        <f t="shared" si="70"/>
        <v>#VALUE!</v>
      </c>
      <c r="BD59" t="e">
        <f t="shared" si="70"/>
        <v>#VALUE!</v>
      </c>
      <c r="BE59" t="e">
        <f t="shared" si="70"/>
        <v>#VALUE!</v>
      </c>
      <c r="BF59" t="e">
        <f t="shared" si="70"/>
        <v>#VALUE!</v>
      </c>
      <c r="BG59" t="e">
        <f t="shared" si="70"/>
        <v>#VALUE!</v>
      </c>
      <c r="BH59" t="e">
        <f t="shared" si="70"/>
        <v>#VALUE!</v>
      </c>
      <c r="BI59" t="e">
        <f t="shared" si="70"/>
        <v>#VALUE!</v>
      </c>
    </row>
    <row r="60" spans="2:61" ht="13.5" thickBot="1">
      <c r="B60"/>
      <c r="C60"/>
      <c r="D60"/>
      <c r="E60"/>
      <c r="F60" s="16" t="str">
        <f aca="true" t="shared" si="71" ref="F60:N60">IF($D55&gt;0,AY54," ")</f>
        <v> </v>
      </c>
      <c r="G60" s="16" t="str">
        <f t="shared" si="71"/>
        <v> </v>
      </c>
      <c r="H60" s="16" t="str">
        <f t="shared" si="71"/>
        <v> </v>
      </c>
      <c r="I60" s="16" t="str">
        <f t="shared" si="71"/>
        <v> </v>
      </c>
      <c r="J60" s="16" t="str">
        <f t="shared" si="71"/>
        <v> </v>
      </c>
      <c r="K60" s="16" t="str">
        <f t="shared" si="71"/>
        <v> </v>
      </c>
      <c r="L60" s="16" t="str">
        <f t="shared" si="71"/>
        <v> </v>
      </c>
      <c r="M60" s="20" t="str">
        <f t="shared" si="71"/>
        <v> </v>
      </c>
      <c r="N60" s="13" t="str">
        <f t="shared" si="71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INDEX(matrix8,AG60,AD61)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2" ref="AY60:BI60">IF($AJ60=1,AM61,F60-$AI60*AM61)</f>
        <v>#VALUE!</v>
      </c>
      <c r="AZ60" t="e">
        <f t="shared" si="72"/>
        <v>#VALUE!</v>
      </c>
      <c r="BA60" t="e">
        <f t="shared" si="72"/>
        <v>#VALUE!</v>
      </c>
      <c r="BB60" t="e">
        <f t="shared" si="72"/>
        <v>#VALUE!</v>
      </c>
      <c r="BC60" t="e">
        <f t="shared" si="72"/>
        <v>#VALUE!</v>
      </c>
      <c r="BD60" t="e">
        <f t="shared" si="72"/>
        <v>#VALUE!</v>
      </c>
      <c r="BE60" t="e">
        <f t="shared" si="72"/>
        <v>#VALUE!</v>
      </c>
      <c r="BF60" t="e">
        <f t="shared" si="72"/>
        <v>#VALUE!</v>
      </c>
      <c r="BG60" t="e">
        <f t="shared" si="72"/>
        <v>#VALUE!</v>
      </c>
      <c r="BH60" t="e">
        <f t="shared" si="72"/>
        <v>#VALUE!</v>
      </c>
      <c r="BI60" t="e">
        <f t="shared" si="72"/>
        <v>#VALUE!</v>
      </c>
    </row>
    <row r="61" spans="2:61" ht="13.5" thickBot="1">
      <c r="B61" s="17"/>
      <c r="D61" s="17"/>
      <c r="E61"/>
      <c r="F61" s="16" t="str">
        <f aca="true" t="shared" si="73" ref="F61:N61">IF($D55&gt;0,AY55," ")</f>
        <v> </v>
      </c>
      <c r="G61" s="16" t="str">
        <f t="shared" si="73"/>
        <v> </v>
      </c>
      <c r="H61" s="16" t="str">
        <f t="shared" si="73"/>
        <v> </v>
      </c>
      <c r="I61" s="16" t="str">
        <f t="shared" si="73"/>
        <v> </v>
      </c>
      <c r="J61" s="16" t="str">
        <f t="shared" si="73"/>
        <v> </v>
      </c>
      <c r="K61" s="16" t="str">
        <f t="shared" si="73"/>
        <v> </v>
      </c>
      <c r="L61" s="16" t="str">
        <f t="shared" si="73"/>
        <v> </v>
      </c>
      <c r="M61" s="20" t="str">
        <f t="shared" si="73"/>
        <v> </v>
      </c>
      <c r="N61" s="13" t="str">
        <f t="shared" si="73"/>
        <v> </v>
      </c>
      <c r="O61" s="14"/>
      <c r="P61" s="16" t="str">
        <f>IF($D55&gt;0,BI55," ")</f>
        <v> </v>
      </c>
      <c r="Q61" s="1"/>
      <c r="AD61" s="17">
        <f>VLOOKUP(B61,alpha8,2)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INDEX(matrix8,AG61,AD61)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4" ref="AM61:AW61">SUMPRODUCT($AK59:$AK62,F59:F62)</f>
        <v>0</v>
      </c>
      <c r="AN61" s="16">
        <f t="shared" si="74"/>
        <v>0</v>
      </c>
      <c r="AO61" s="16">
        <f t="shared" si="74"/>
        <v>0</v>
      </c>
      <c r="AP61" s="16">
        <f t="shared" si="74"/>
        <v>0</v>
      </c>
      <c r="AQ61" s="16">
        <f t="shared" si="74"/>
        <v>0</v>
      </c>
      <c r="AR61" s="16">
        <f t="shared" si="74"/>
        <v>0</v>
      </c>
      <c r="AS61" s="16">
        <f t="shared" si="74"/>
        <v>0</v>
      </c>
      <c r="AT61" s="16">
        <f t="shared" si="74"/>
        <v>0</v>
      </c>
      <c r="AU61" s="16">
        <f t="shared" si="74"/>
        <v>0</v>
      </c>
      <c r="AV61" s="16">
        <f t="shared" si="74"/>
        <v>0</v>
      </c>
      <c r="AW61" s="16">
        <f t="shared" si="74"/>
        <v>0</v>
      </c>
      <c r="AY61" t="e">
        <f aca="true" t="shared" si="75" ref="AY61:BI61">IF($AJ61=1,AM61,F61-$AI61*AM61)</f>
        <v>#VALUE!</v>
      </c>
      <c r="AZ61" t="e">
        <f t="shared" si="75"/>
        <v>#VALUE!</v>
      </c>
      <c r="BA61" t="e">
        <f t="shared" si="75"/>
        <v>#VALUE!</v>
      </c>
      <c r="BB61" t="e">
        <f t="shared" si="75"/>
        <v>#VALUE!</v>
      </c>
      <c r="BC61" t="e">
        <f t="shared" si="75"/>
        <v>#VALUE!</v>
      </c>
      <c r="BD61" t="e">
        <f t="shared" si="75"/>
        <v>#VALUE!</v>
      </c>
      <c r="BE61" t="e">
        <f t="shared" si="75"/>
        <v>#VALUE!</v>
      </c>
      <c r="BF61" t="e">
        <f t="shared" si="75"/>
        <v>#VALUE!</v>
      </c>
      <c r="BG61" t="e">
        <f t="shared" si="75"/>
        <v>#VALUE!</v>
      </c>
      <c r="BH61" t="e">
        <f t="shared" si="75"/>
        <v>#VALUE!</v>
      </c>
      <c r="BI61" t="e">
        <f t="shared" si="75"/>
        <v>#VALUE!</v>
      </c>
    </row>
    <row r="62" spans="2:61" ht="12.75">
      <c r="B62"/>
      <c r="C62"/>
      <c r="D62"/>
      <c r="E62"/>
      <c r="F62" s="16" t="str">
        <f aca="true" t="shared" si="76" ref="F62:N62">IF($D55&gt;0,AY56," ")</f>
        <v> </v>
      </c>
      <c r="G62" s="16" t="str">
        <f t="shared" si="76"/>
        <v> </v>
      </c>
      <c r="H62" s="16" t="str">
        <f t="shared" si="76"/>
        <v> </v>
      </c>
      <c r="I62" s="16" t="str">
        <f t="shared" si="76"/>
        <v> </v>
      </c>
      <c r="J62" s="16" t="str">
        <f t="shared" si="76"/>
        <v> </v>
      </c>
      <c r="K62" s="16" t="str">
        <f t="shared" si="76"/>
        <v> </v>
      </c>
      <c r="L62" s="16" t="str">
        <f t="shared" si="76"/>
        <v> </v>
      </c>
      <c r="M62" s="20" t="str">
        <f t="shared" si="76"/>
        <v> </v>
      </c>
      <c r="N62" s="13" t="str">
        <f t="shared" si="76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INDEX(matrix8,AG62,AD61)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7" ref="AY62:BI62">IF($AJ62=1,AM61,F62-$AI62*AM61)</f>
        <v>#VALUE!</v>
      </c>
      <c r="AZ62" t="e">
        <f t="shared" si="77"/>
        <v>#VALUE!</v>
      </c>
      <c r="BA62" t="e">
        <f t="shared" si="77"/>
        <v>#VALUE!</v>
      </c>
      <c r="BB62" t="e">
        <f t="shared" si="77"/>
        <v>#VALUE!</v>
      </c>
      <c r="BC62" t="e">
        <f t="shared" si="77"/>
        <v>#VALUE!</v>
      </c>
      <c r="BD62" t="e">
        <f t="shared" si="77"/>
        <v>#VALUE!</v>
      </c>
      <c r="BE62" t="e">
        <f t="shared" si="77"/>
        <v>#VALUE!</v>
      </c>
      <c r="BF62" t="e">
        <f t="shared" si="77"/>
        <v>#VALUE!</v>
      </c>
      <c r="BG62" t="e">
        <f t="shared" si="77"/>
        <v>#VALUE!</v>
      </c>
      <c r="BH62" t="e">
        <f t="shared" si="77"/>
        <v>#VALUE!</v>
      </c>
      <c r="BI62" t="e">
        <f t="shared" si="77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8" ref="F65:N65">IF($D61&gt;0,AY59," ")</f>
        <v> </v>
      </c>
      <c r="G65" s="11" t="str">
        <f t="shared" si="78"/>
        <v> </v>
      </c>
      <c r="H65" s="11" t="str">
        <f t="shared" si="78"/>
        <v> </v>
      </c>
      <c r="I65" s="11" t="str">
        <f t="shared" si="78"/>
        <v> </v>
      </c>
      <c r="J65" s="11" t="str">
        <f t="shared" si="78"/>
        <v> </v>
      </c>
      <c r="K65" s="11" t="str">
        <f t="shared" si="78"/>
        <v> </v>
      </c>
      <c r="L65" s="11" t="str">
        <f t="shared" si="78"/>
        <v> </v>
      </c>
      <c r="M65" s="12" t="str">
        <f t="shared" si="78"/>
        <v> </v>
      </c>
      <c r="N65" s="13" t="str">
        <f t="shared" si="78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9" ref="F66:N66">IF($D61&gt;0,AY60," ")</f>
        <v> </v>
      </c>
      <c r="G66" s="16" t="str">
        <f t="shared" si="79"/>
        <v> </v>
      </c>
      <c r="H66" s="16" t="str">
        <f t="shared" si="79"/>
        <v> </v>
      </c>
      <c r="I66" s="16" t="str">
        <f t="shared" si="79"/>
        <v> </v>
      </c>
      <c r="J66" s="16" t="str">
        <f t="shared" si="79"/>
        <v> </v>
      </c>
      <c r="K66" s="16" t="str">
        <f t="shared" si="79"/>
        <v> </v>
      </c>
      <c r="L66" s="16" t="str">
        <f t="shared" si="79"/>
        <v> </v>
      </c>
      <c r="M66" s="20" t="str">
        <f t="shared" si="79"/>
        <v> </v>
      </c>
      <c r="N66" s="13" t="str">
        <f t="shared" si="79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0" ref="F67:N67">IF($D61&gt;0,AY61," ")</f>
        <v> </v>
      </c>
      <c r="G67" s="16" t="str">
        <f t="shared" si="80"/>
        <v> </v>
      </c>
      <c r="H67" s="16" t="str">
        <f t="shared" si="80"/>
        <v> </v>
      </c>
      <c r="I67" s="16" t="str">
        <f t="shared" si="80"/>
        <v> </v>
      </c>
      <c r="J67" s="16" t="str">
        <f t="shared" si="80"/>
        <v> </v>
      </c>
      <c r="K67" s="16" t="str">
        <f t="shared" si="80"/>
        <v> </v>
      </c>
      <c r="L67" s="16" t="str">
        <f t="shared" si="80"/>
        <v> </v>
      </c>
      <c r="M67" s="20" t="str">
        <f t="shared" si="80"/>
        <v> </v>
      </c>
      <c r="N67" s="13" t="str">
        <f t="shared" si="80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1" ref="F68:N68">IF($D61&gt;0,AY62," ")</f>
        <v> </v>
      </c>
      <c r="G68" s="16" t="str">
        <f t="shared" si="81"/>
        <v> </v>
      </c>
      <c r="H68" s="16" t="str">
        <f t="shared" si="81"/>
        <v> </v>
      </c>
      <c r="I68" s="16" t="str">
        <f t="shared" si="81"/>
        <v> </v>
      </c>
      <c r="J68" s="16" t="str">
        <f t="shared" si="81"/>
        <v> </v>
      </c>
      <c r="K68" s="16" t="str">
        <f t="shared" si="81"/>
        <v> </v>
      </c>
      <c r="L68" s="16" t="str">
        <f t="shared" si="81"/>
        <v> </v>
      </c>
      <c r="M68" s="20" t="str">
        <f t="shared" si="81"/>
        <v> </v>
      </c>
      <c r="N68" s="13" t="str">
        <f t="shared" si="81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2" ref="F71:N71">IF($D67&gt;0,AY65," ")</f>
        <v> </v>
      </c>
      <c r="G71" s="11" t="str">
        <f t="shared" si="82"/>
        <v> </v>
      </c>
      <c r="H71" s="11" t="str">
        <f t="shared" si="82"/>
        <v> </v>
      </c>
      <c r="I71" s="11" t="str">
        <f t="shared" si="82"/>
        <v> </v>
      </c>
      <c r="J71" s="11" t="str">
        <f t="shared" si="82"/>
        <v> </v>
      </c>
      <c r="K71" s="11" t="str">
        <f t="shared" si="82"/>
        <v> </v>
      </c>
      <c r="L71" s="11" t="str">
        <f t="shared" si="82"/>
        <v> </v>
      </c>
      <c r="M71" s="12" t="str">
        <f t="shared" si="82"/>
        <v> </v>
      </c>
      <c r="N71" s="13" t="str">
        <f t="shared" si="82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3" ref="F72:N72">IF($D67&gt;0,AY66," ")</f>
        <v> </v>
      </c>
      <c r="G72" s="16" t="str">
        <f t="shared" si="83"/>
        <v> </v>
      </c>
      <c r="H72" s="16" t="str">
        <f t="shared" si="83"/>
        <v> </v>
      </c>
      <c r="I72" s="16" t="str">
        <f t="shared" si="83"/>
        <v> </v>
      </c>
      <c r="J72" s="16" t="str">
        <f t="shared" si="83"/>
        <v> </v>
      </c>
      <c r="K72" s="16" t="str">
        <f t="shared" si="83"/>
        <v> </v>
      </c>
      <c r="L72" s="16" t="str">
        <f t="shared" si="83"/>
        <v> </v>
      </c>
      <c r="M72" s="20" t="str">
        <f t="shared" si="83"/>
        <v> </v>
      </c>
      <c r="N72" s="13" t="str">
        <f t="shared" si="83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4" ref="F73:N73">IF($D67&gt;0,AY67," ")</f>
        <v> </v>
      </c>
      <c r="G73" s="16" t="str">
        <f t="shared" si="84"/>
        <v> </v>
      </c>
      <c r="H73" s="16" t="str">
        <f t="shared" si="84"/>
        <v> </v>
      </c>
      <c r="I73" s="16" t="str">
        <f t="shared" si="84"/>
        <v> </v>
      </c>
      <c r="J73" s="16" t="str">
        <f t="shared" si="84"/>
        <v> </v>
      </c>
      <c r="K73" s="16" t="str">
        <f t="shared" si="84"/>
        <v> </v>
      </c>
      <c r="L73" s="16" t="str">
        <f t="shared" si="84"/>
        <v> </v>
      </c>
      <c r="M73" s="20" t="str">
        <f t="shared" si="84"/>
        <v> </v>
      </c>
      <c r="N73" s="13" t="str">
        <f t="shared" si="84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5" ref="F74:N74">IF($D67&gt;0,AY68," ")</f>
        <v> </v>
      </c>
      <c r="G74" s="16" t="str">
        <f t="shared" si="85"/>
        <v> </v>
      </c>
      <c r="H74" s="16" t="str">
        <f t="shared" si="85"/>
        <v> </v>
      </c>
      <c r="I74" s="16" t="str">
        <f t="shared" si="85"/>
        <v> </v>
      </c>
      <c r="J74" s="16" t="str">
        <f t="shared" si="85"/>
        <v> </v>
      </c>
      <c r="K74" s="16" t="str">
        <f t="shared" si="85"/>
        <v> </v>
      </c>
      <c r="L74" s="16" t="str">
        <f t="shared" si="85"/>
        <v> </v>
      </c>
      <c r="M74" s="20" t="str">
        <f t="shared" si="85"/>
        <v> </v>
      </c>
      <c r="N74" s="13" t="str">
        <f t="shared" si="85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120</v>
      </c>
      <c r="X100" s="23"/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158</v>
      </c>
      <c r="X101" s="23" t="s">
        <v>159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157</v>
      </c>
      <c r="X102" s="23" t="s">
        <v>160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/>
      <c r="X103" s="23"/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/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/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/>
      <c r="X107" s="23"/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C3:H7 K3:P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9">
      <pane ySplit="7" topLeftCell="BM16" activePane="bottomLeft" state="frozen"/>
      <selection pane="topLeft" activeCell="A9" sqref="A9"/>
      <selection pane="bottomLeft" activeCell="H24" sqref="H24"/>
    </sheetView>
  </sheetViews>
  <sheetFormatPr defaultColWidth="11.00390625" defaultRowHeight="12.75"/>
  <cols>
    <col min="1" max="1" width="2.1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9" width="5.25390625" style="1" customWidth="1"/>
    <col min="10" max="10" width="5.25390625" style="1" hidden="1" customWidth="1"/>
    <col min="11" max="11" width="5.25390625" style="1" customWidth="1"/>
    <col min="12" max="12" width="5.375" style="1" customWidth="1"/>
    <col min="13" max="13" width="5.25390625" style="1" customWidth="1"/>
    <col min="14" max="14" width="1.37890625" style="1" customWidth="1"/>
    <col min="15" max="15" width="1.003906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8.75" customHeight="1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 thickBot="1">
      <c r="A3" t="s">
        <v>57</v>
      </c>
      <c r="B3"/>
      <c r="C3" s="59" t="str">
        <f>VLOOKUP(A5,instructions10,2)</f>
        <v>Hi,  McGraph and I will be helping out with carrying out the big M method.</v>
      </c>
      <c r="D3" s="59"/>
      <c r="E3" s="59"/>
      <c r="F3" s="59"/>
      <c r="G3" s="59"/>
      <c r="H3" s="59"/>
      <c r="I3" s="2"/>
      <c r="J3" s="2"/>
      <c r="K3" s="59" t="str">
        <f>VLOOKUP(A5,instructions10,4)</f>
        <v>To pivot, you just need to enter the pivot column and the pivot row in the boxes to the left of the tableau.</v>
      </c>
      <c r="L3" s="59"/>
      <c r="M3" s="59"/>
      <c r="N3" s="59"/>
      <c r="O3" s="59"/>
      <c r="P3" s="59"/>
    </row>
    <row r="4" spans="1:19" ht="19.5" hidden="1" thickBot="1" thickTop="1">
      <c r="A4" s="3"/>
      <c r="C4" s="59"/>
      <c r="D4" s="59"/>
      <c r="E4" s="59"/>
      <c r="F4" s="59"/>
      <c r="G4" s="59"/>
      <c r="H4" s="59"/>
      <c r="I4" s="2"/>
      <c r="J4" s="2"/>
      <c r="K4" s="59"/>
      <c r="L4" s="59"/>
      <c r="M4" s="59"/>
      <c r="N4" s="59"/>
      <c r="O4" s="59"/>
      <c r="P4" s="59"/>
      <c r="R4" s="27" t="s">
        <v>48</v>
      </c>
      <c r="S4" s="28">
        <v>-5</v>
      </c>
    </row>
    <row r="5" spans="1:27" ht="18" hidden="1">
      <c r="A5" s="3">
        <v>1</v>
      </c>
      <c r="B5"/>
      <c r="C5" s="59"/>
      <c r="D5" s="59"/>
      <c r="E5" s="59"/>
      <c r="F5" s="59"/>
      <c r="G5" s="59"/>
      <c r="H5" s="59"/>
      <c r="I5" s="2"/>
      <c r="J5" s="2"/>
      <c r="K5" s="59"/>
      <c r="L5" s="59"/>
      <c r="M5" s="59"/>
      <c r="N5" s="59"/>
      <c r="O5" s="59"/>
      <c r="P5" s="59"/>
      <c r="AA5" s="1" t="s">
        <v>45</v>
      </c>
    </row>
    <row r="6" spans="2:28" ht="13.5" hidden="1" thickTop="1">
      <c r="B6"/>
      <c r="C6" s="59"/>
      <c r="D6" s="59"/>
      <c r="E6" s="59"/>
      <c r="F6" s="59"/>
      <c r="G6" s="59"/>
      <c r="H6" s="59"/>
      <c r="I6" s="2"/>
      <c r="J6" s="2"/>
      <c r="K6" s="59"/>
      <c r="L6" s="59"/>
      <c r="M6" s="59"/>
      <c r="N6" s="59"/>
      <c r="O6" s="59"/>
      <c r="P6" s="59"/>
      <c r="AA6" s="4" t="s">
        <v>122</v>
      </c>
      <c r="AB6" s="5">
        <v>2</v>
      </c>
    </row>
    <row r="7" spans="2:28" ht="12.75" hidden="1">
      <c r="B7"/>
      <c r="C7" s="59"/>
      <c r="D7" s="59"/>
      <c r="E7" s="59"/>
      <c r="F7" s="59"/>
      <c r="G7" s="59"/>
      <c r="H7" s="59"/>
      <c r="I7" s="2"/>
      <c r="J7" s="2"/>
      <c r="K7" s="59"/>
      <c r="L7" s="59"/>
      <c r="M7" s="59"/>
      <c r="N7" s="59"/>
      <c r="O7" s="59"/>
      <c r="P7" s="59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104</v>
      </c>
      <c r="AB8" s="7">
        <v>4</v>
      </c>
    </row>
    <row r="9" spans="2:28" ht="12.75">
      <c r="B9"/>
      <c r="C9"/>
      <c r="D9"/>
      <c r="E9"/>
      <c r="N9" s="8"/>
      <c r="P9" s="1"/>
      <c r="Q9" s="1"/>
      <c r="AA9" s="6" t="s">
        <v>105</v>
      </c>
      <c r="AB9" s="7">
        <v>5</v>
      </c>
    </row>
    <row r="10" spans="2:28" ht="15.75" thickBot="1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3</v>
      </c>
      <c r="L10" s="1" t="s">
        <v>4</v>
      </c>
      <c r="M10" s="1" t="s">
        <v>5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8" thickBot="1" thickTop="1">
      <c r="B11" t="s">
        <v>88</v>
      </c>
      <c r="C11"/>
      <c r="D11" t="s">
        <v>88</v>
      </c>
      <c r="E11"/>
      <c r="F11" s="33">
        <v>1</v>
      </c>
      <c r="G11" s="11">
        <v>5</v>
      </c>
      <c r="H11" s="12">
        <v>4.5</v>
      </c>
      <c r="I11" s="47">
        <v>6</v>
      </c>
      <c r="J11" s="45">
        <v>2</v>
      </c>
      <c r="K11" s="29">
        <v>0</v>
      </c>
      <c r="L11" s="29">
        <v>0</v>
      </c>
      <c r="M11" s="29">
        <v>0</v>
      </c>
      <c r="N11" s="13"/>
      <c r="O11" s="14"/>
      <c r="P11" s="11">
        <v>0</v>
      </c>
      <c r="Q11" s="1"/>
      <c r="AA11" s="6" t="s">
        <v>89</v>
      </c>
      <c r="AB11" s="7">
        <v>7</v>
      </c>
      <c r="AF11" s="15">
        <f>MOD(AF13,6)</f>
        <v>4</v>
      </c>
      <c r="AG11" s="1">
        <f aca="true" t="shared" si="0" ref="AG11:AG63">ROW(AE11)-10</f>
        <v>1</v>
      </c>
      <c r="AI11" s="11">
        <f>INDEX(matrix2,AG11,AD13)</f>
        <v>6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11</v>
      </c>
      <c r="BA11">
        <f t="shared" si="1"/>
        <v>4.5</v>
      </c>
      <c r="BB11">
        <f t="shared" si="1"/>
        <v>0</v>
      </c>
      <c r="BC11">
        <f t="shared" si="1"/>
        <v>-4</v>
      </c>
      <c r="BD11">
        <f t="shared" si="1"/>
        <v>0</v>
      </c>
      <c r="BE11">
        <f t="shared" si="1"/>
        <v>0</v>
      </c>
      <c r="BF11">
        <f t="shared" si="1"/>
        <v>-6</v>
      </c>
      <c r="BG11">
        <f t="shared" si="1"/>
        <v>0</v>
      </c>
      <c r="BH11">
        <f t="shared" si="1"/>
        <v>0</v>
      </c>
      <c r="BI11">
        <f t="shared" si="1"/>
        <v>-12</v>
      </c>
    </row>
    <row r="12" spans="2:61" ht="15" thickBot="1" thickTop="1">
      <c r="B12" t="s">
        <v>6</v>
      </c>
      <c r="C12"/>
      <c r="D12" t="s">
        <v>7</v>
      </c>
      <c r="E12"/>
      <c r="F12" s="16">
        <v>0</v>
      </c>
      <c r="G12" s="16">
        <v>6</v>
      </c>
      <c r="H12" s="16">
        <v>5</v>
      </c>
      <c r="I12" s="46">
        <v>-8</v>
      </c>
      <c r="J12" s="16">
        <v>1</v>
      </c>
      <c r="K12" s="16">
        <v>1</v>
      </c>
      <c r="L12" s="16">
        <v>0</v>
      </c>
      <c r="M12" s="16">
        <v>0</v>
      </c>
      <c r="N12" s="13"/>
      <c r="O12" s="14"/>
      <c r="P12" s="16">
        <v>15</v>
      </c>
      <c r="Q12" s="1"/>
      <c r="AA12" s="6" t="s">
        <v>48</v>
      </c>
      <c r="AB12" s="7">
        <v>8</v>
      </c>
      <c r="AG12" s="1">
        <f t="shared" si="0"/>
        <v>2</v>
      </c>
      <c r="AI12" s="16">
        <f>INDEX(matrix2,AG12,AD13)</f>
        <v>-8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-2</v>
      </c>
      <c r="BA12">
        <f t="shared" si="2"/>
        <v>5</v>
      </c>
      <c r="BB12">
        <f t="shared" si="2"/>
        <v>0</v>
      </c>
      <c r="BC12">
        <f t="shared" si="2"/>
        <v>9</v>
      </c>
      <c r="BD12">
        <f t="shared" si="2"/>
        <v>1</v>
      </c>
      <c r="BE12">
        <f t="shared" si="2"/>
        <v>0</v>
      </c>
      <c r="BF12">
        <f t="shared" si="2"/>
        <v>8</v>
      </c>
      <c r="BG12">
        <f t="shared" si="2"/>
        <v>0</v>
      </c>
      <c r="BH12">
        <f t="shared" si="2"/>
        <v>0</v>
      </c>
      <c r="BI12">
        <f t="shared" si="2"/>
        <v>31</v>
      </c>
    </row>
    <row r="13" spans="2:61" ht="13.5" thickBot="1">
      <c r="B13" s="17" t="s">
        <v>183</v>
      </c>
      <c r="D13" s="17">
        <v>14</v>
      </c>
      <c r="E13"/>
      <c r="F13" s="16">
        <v>0</v>
      </c>
      <c r="G13" s="16">
        <v>-10</v>
      </c>
      <c r="H13" s="16">
        <v>20</v>
      </c>
      <c r="I13" s="41">
        <v>2</v>
      </c>
      <c r="J13" s="16">
        <v>0</v>
      </c>
      <c r="K13" s="16">
        <v>0</v>
      </c>
      <c r="L13" s="16">
        <v>1</v>
      </c>
      <c r="M13" s="16">
        <v>0</v>
      </c>
      <c r="N13" s="13"/>
      <c r="O13" s="14"/>
      <c r="P13" s="41">
        <v>20</v>
      </c>
      <c r="Q13" s="1"/>
      <c r="AA13" s="6" t="s">
        <v>8</v>
      </c>
      <c r="AB13" s="7">
        <v>9</v>
      </c>
      <c r="AD13" s="17">
        <f>VLOOKUP(B13,alpha,2)</f>
        <v>4</v>
      </c>
      <c r="AE13" s="1"/>
      <c r="AF13" s="17">
        <f>IF(D13&gt;0,D13-10," ")</f>
        <v>4</v>
      </c>
      <c r="AG13" s="1">
        <f t="shared" si="0"/>
        <v>3</v>
      </c>
      <c r="AI13" s="16">
        <f>INDEX(matrix2,AG13,AD13)</f>
        <v>2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-1</v>
      </c>
      <c r="AO13" s="16">
        <f t="shared" si="3"/>
        <v>0</v>
      </c>
      <c r="AP13" s="16">
        <f t="shared" si="3"/>
        <v>1</v>
      </c>
      <c r="AQ13" s="16">
        <f t="shared" si="3"/>
        <v>1</v>
      </c>
      <c r="AR13" s="16">
        <f t="shared" si="3"/>
        <v>0</v>
      </c>
      <c r="AS13" s="16">
        <f t="shared" si="3"/>
        <v>0</v>
      </c>
      <c r="AT13" s="16">
        <f t="shared" si="3"/>
        <v>1</v>
      </c>
      <c r="AU13" s="16">
        <f t="shared" si="3"/>
        <v>0</v>
      </c>
      <c r="AV13" s="16">
        <f t="shared" si="3"/>
        <v>0</v>
      </c>
      <c r="AW13" s="16">
        <f t="shared" si="3"/>
        <v>2</v>
      </c>
      <c r="AY13">
        <f aca="true" t="shared" si="4" ref="AY13:BI13">IF($AJ13=1,AM13,F13-$AI13*AM13)</f>
        <v>0</v>
      </c>
      <c r="AZ13">
        <f t="shared" si="4"/>
        <v>-8</v>
      </c>
      <c r="BA13">
        <f t="shared" si="4"/>
        <v>20</v>
      </c>
      <c r="BB13">
        <f t="shared" si="4"/>
        <v>0</v>
      </c>
      <c r="BC13">
        <f t="shared" si="4"/>
        <v>-2</v>
      </c>
      <c r="BD13">
        <f t="shared" si="4"/>
        <v>0</v>
      </c>
      <c r="BE13">
        <f t="shared" si="4"/>
        <v>1</v>
      </c>
      <c r="BF13">
        <f t="shared" si="4"/>
        <v>-2</v>
      </c>
      <c r="BG13">
        <f t="shared" si="4"/>
        <v>0</v>
      </c>
      <c r="BH13">
        <f t="shared" si="4"/>
        <v>0</v>
      </c>
      <c r="BI13">
        <f t="shared" si="4"/>
        <v>16</v>
      </c>
    </row>
    <row r="14" spans="2:61" ht="15" thickBot="1" thickTop="1">
      <c r="B14"/>
      <c r="C14"/>
      <c r="D14"/>
      <c r="E14"/>
      <c r="F14" s="16">
        <v>0</v>
      </c>
      <c r="G14" s="16">
        <v>-1</v>
      </c>
      <c r="H14" s="20">
        <v>0</v>
      </c>
      <c r="I14" s="44">
        <v>1</v>
      </c>
      <c r="J14" s="43">
        <v>1</v>
      </c>
      <c r="K14" s="16">
        <v>0</v>
      </c>
      <c r="L14" s="16">
        <v>0</v>
      </c>
      <c r="M14" s="16">
        <v>1</v>
      </c>
      <c r="N14" s="13"/>
      <c r="O14" s="40"/>
      <c r="P14" s="42">
        <v>2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INDEX(matrix2,AG14,AD13)</f>
        <v>1</v>
      </c>
      <c r="AJ14" s="1">
        <f>IF(AG14=AF13,1,0)</f>
        <v>1</v>
      </c>
      <c r="AK14" s="1">
        <f>IF(AJ14=1,1/AI14,0)</f>
        <v>1</v>
      </c>
      <c r="AY14">
        <f aca="true" t="shared" si="5" ref="AY14:BI14">IF($AJ14=1,AM13,F14-$AI14*AM13)</f>
        <v>0</v>
      </c>
      <c r="AZ14">
        <f t="shared" si="5"/>
        <v>-1</v>
      </c>
      <c r="BA14">
        <f t="shared" si="5"/>
        <v>0</v>
      </c>
      <c r="BB14">
        <f t="shared" si="5"/>
        <v>1</v>
      </c>
      <c r="BC14">
        <f t="shared" si="5"/>
        <v>1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2</v>
      </c>
    </row>
    <row r="15" spans="2:33" ht="15" thickBot="1" thickTop="1">
      <c r="B15"/>
      <c r="C15"/>
      <c r="D15"/>
      <c r="E15"/>
      <c r="N15" s="8"/>
      <c r="P15" s="1"/>
      <c r="Q15" s="1"/>
      <c r="AA15" s="18" t="s">
        <v>9</v>
      </c>
      <c r="AB15" s="19">
        <v>11</v>
      </c>
      <c r="AG15" s="1">
        <f t="shared" si="0"/>
        <v>5</v>
      </c>
    </row>
    <row r="16" spans="2:33" ht="15" thickBot="1" thickTop="1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8" thickBot="1" thickTop="1">
      <c r="B17"/>
      <c r="C17"/>
      <c r="D17"/>
      <c r="E17"/>
      <c r="F17" s="33">
        <f aca="true" t="shared" si="6" ref="F17:M17">IF($D13&gt;0,AY11," ")</f>
        <v>1</v>
      </c>
      <c r="G17" s="11">
        <f t="shared" si="6"/>
        <v>11</v>
      </c>
      <c r="H17" s="11">
        <f t="shared" si="6"/>
        <v>4.5</v>
      </c>
      <c r="I17" s="11">
        <f t="shared" si="6"/>
        <v>0</v>
      </c>
      <c r="J17" s="11">
        <f t="shared" si="6"/>
        <v>-4</v>
      </c>
      <c r="K17" s="11">
        <f t="shared" si="6"/>
        <v>0</v>
      </c>
      <c r="L17" s="11">
        <f t="shared" si="6"/>
        <v>0</v>
      </c>
      <c r="M17" s="12">
        <f t="shared" si="6"/>
        <v>-6</v>
      </c>
      <c r="N17" s="13"/>
      <c r="O17" s="40"/>
      <c r="P17" s="48">
        <f>IF($D13&gt;0,BI11," ")</f>
        <v>-12</v>
      </c>
      <c r="Q17" s="1"/>
      <c r="AF17" s="15" t="e">
        <f>MOD(AF19,6)</f>
        <v>#VALUE!</v>
      </c>
      <c r="AG17" s="1">
        <f t="shared" si="0"/>
        <v>7</v>
      </c>
      <c r="AI17" s="11" t="e">
        <f>INDEX(matrix2,AG17,AD19)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5" thickBot="1" thickTop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-2</v>
      </c>
      <c r="H18" s="16">
        <f t="shared" si="8"/>
        <v>5</v>
      </c>
      <c r="I18" s="16">
        <f t="shared" si="8"/>
        <v>0</v>
      </c>
      <c r="J18" s="16">
        <f t="shared" si="8"/>
        <v>9</v>
      </c>
      <c r="K18" s="16">
        <f t="shared" si="8"/>
        <v>1</v>
      </c>
      <c r="L18" s="16">
        <f t="shared" si="8"/>
        <v>0</v>
      </c>
      <c r="M18" s="20">
        <f t="shared" si="8"/>
        <v>8</v>
      </c>
      <c r="N18" s="13"/>
      <c r="O18" s="14"/>
      <c r="P18" s="46">
        <f>IF($D13&gt;0,BI12," ")</f>
        <v>31</v>
      </c>
      <c r="Q18" s="1"/>
      <c r="AG18" s="1">
        <f t="shared" si="0"/>
        <v>8</v>
      </c>
      <c r="AI18" s="16" t="e">
        <f>INDEX(matrix2,AG18,AD19)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17"/>
      <c r="D19" s="17"/>
      <c r="E19"/>
      <c r="F19" s="16">
        <f aca="true" t="shared" si="10" ref="F19:M19">IF($D13&gt;0,AY13," ")</f>
        <v>0</v>
      </c>
      <c r="G19" s="16">
        <f t="shared" si="10"/>
        <v>-8</v>
      </c>
      <c r="H19" s="16">
        <f t="shared" si="10"/>
        <v>20</v>
      </c>
      <c r="I19" s="16">
        <f t="shared" si="10"/>
        <v>0</v>
      </c>
      <c r="J19" s="16">
        <f t="shared" si="10"/>
        <v>-2</v>
      </c>
      <c r="K19" s="16">
        <f t="shared" si="10"/>
        <v>0</v>
      </c>
      <c r="L19" s="16">
        <f t="shared" si="10"/>
        <v>1</v>
      </c>
      <c r="M19" s="20">
        <f t="shared" si="10"/>
        <v>-2</v>
      </c>
      <c r="N19" s="13"/>
      <c r="O19" s="14"/>
      <c r="P19" s="16">
        <f>IF($D13&gt;0,BI13," ")</f>
        <v>16</v>
      </c>
      <c r="Q19" s="1"/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INDEX(matrix2,AG19,AD19)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-1</v>
      </c>
      <c r="H20" s="16">
        <f t="shared" si="13"/>
        <v>0</v>
      </c>
      <c r="I20" s="16">
        <f t="shared" si="13"/>
        <v>1</v>
      </c>
      <c r="J20" s="16">
        <f t="shared" si="13"/>
        <v>1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 s="13"/>
      <c r="O20" s="14"/>
      <c r="P20" s="16">
        <f>IF($D13&gt;0,BI14," ")</f>
        <v>2</v>
      </c>
      <c r="Q20" s="1"/>
      <c r="AG20" s="1">
        <f t="shared" si="0"/>
        <v>10</v>
      </c>
      <c r="AI20" s="16" t="e">
        <f>INDEX(matrix2,AG20,AD19)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AG21" s="1">
        <f t="shared" si="0"/>
        <v>11</v>
      </c>
    </row>
    <row r="22" spans="2:33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AG22" s="1">
        <f t="shared" si="0"/>
        <v>12</v>
      </c>
    </row>
    <row r="23" spans="2:61" ht="15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AF23" s="15" t="e">
        <f>MOD(AF25,6)</f>
        <v>#VALUE!</v>
      </c>
      <c r="AG23" s="1">
        <f t="shared" si="0"/>
        <v>13</v>
      </c>
      <c r="AI23" s="11" t="e">
        <f>INDEX(matrix2,AG23,AD25)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5" ref="AY23:BI23">IF($AJ23=1,AM25,F23-$AI23*AM25)</f>
        <v>#VALUE!</v>
      </c>
      <c r="AZ23" t="e">
        <f t="shared" si="15"/>
        <v>#VALUE!</v>
      </c>
      <c r="BA23" t="e">
        <f t="shared" si="15"/>
        <v>#VALUE!</v>
      </c>
      <c r="BB23" t="e">
        <f t="shared" si="15"/>
        <v>#VALUE!</v>
      </c>
      <c r="BC23" t="e">
        <f t="shared" si="15"/>
        <v>#VALUE!</v>
      </c>
      <c r="BD23" t="e">
        <f t="shared" si="15"/>
        <v>#VALUE!</v>
      </c>
      <c r="BE23" t="e">
        <f t="shared" si="15"/>
        <v>#VALUE!</v>
      </c>
      <c r="BF23" t="e">
        <f t="shared" si="15"/>
        <v>#VALUE!</v>
      </c>
      <c r="BG23" t="e">
        <f t="shared" si="15"/>
        <v>#VALUE!</v>
      </c>
      <c r="BH23" t="e">
        <f t="shared" si="15"/>
        <v>#VALUE!</v>
      </c>
      <c r="BI23" t="e">
        <f t="shared" si="15"/>
        <v>#VALUE!</v>
      </c>
    </row>
    <row r="24" spans="2:61" ht="13.5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AG24" s="1">
        <f t="shared" si="0"/>
        <v>14</v>
      </c>
      <c r="AI24" s="16" t="e">
        <f>INDEX(matrix2,AG24,AD25)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6" ref="AY24:BI24">IF($AJ24=1,AM25,F24-$AI24*AM25)</f>
        <v>#VALUE!</v>
      </c>
      <c r="AZ24" t="e">
        <f t="shared" si="16"/>
        <v>#VALUE!</v>
      </c>
      <c r="BA24" t="e">
        <f t="shared" si="16"/>
        <v>#VALUE!</v>
      </c>
      <c r="BB24" t="e">
        <f t="shared" si="16"/>
        <v>#VALUE!</v>
      </c>
      <c r="BC24" t="e">
        <f t="shared" si="16"/>
        <v>#VALUE!</v>
      </c>
      <c r="BD24" t="e">
        <f t="shared" si="16"/>
        <v>#VALUE!</v>
      </c>
      <c r="BE24" t="e">
        <f t="shared" si="16"/>
        <v>#VALUE!</v>
      </c>
      <c r="BF24" t="e">
        <f t="shared" si="16"/>
        <v>#VALUE!</v>
      </c>
      <c r="BG24" t="e">
        <f t="shared" si="16"/>
        <v>#VALUE!</v>
      </c>
      <c r="BH24" t="e">
        <f t="shared" si="16"/>
        <v>#VALUE!</v>
      </c>
      <c r="BI24" t="e">
        <f t="shared" si="16"/>
        <v>#VALUE!</v>
      </c>
    </row>
    <row r="25" spans="2:61" ht="13.5" thickBo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INDEX(matrix2,AG25,AD25)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17" ref="AM25:AW25">SUMPRODUCT($AK23:$AK26,F23:F26)</f>
        <v>0</v>
      </c>
      <c r="AN25" s="16">
        <f t="shared" si="17"/>
        <v>0</v>
      </c>
      <c r="AO25" s="16">
        <f t="shared" si="17"/>
        <v>0</v>
      </c>
      <c r="AP25" s="16">
        <f t="shared" si="17"/>
        <v>0</v>
      </c>
      <c r="AQ25" s="16">
        <f t="shared" si="17"/>
        <v>0</v>
      </c>
      <c r="AR25" s="16">
        <f t="shared" si="17"/>
        <v>0</v>
      </c>
      <c r="AS25" s="16">
        <f t="shared" si="17"/>
        <v>0</v>
      </c>
      <c r="AT25" s="16">
        <f t="shared" si="17"/>
        <v>0</v>
      </c>
      <c r="AU25" s="16">
        <f t="shared" si="17"/>
        <v>0</v>
      </c>
      <c r="AV25" s="16">
        <f t="shared" si="17"/>
        <v>0</v>
      </c>
      <c r="AW25" s="16">
        <f t="shared" si="17"/>
        <v>0</v>
      </c>
      <c r="AY25" t="e">
        <f aca="true" t="shared" si="18" ref="AY25:BI25">IF($AJ25=1,AM25,F25-$AI25*AM25)</f>
        <v>#VALUE!</v>
      </c>
      <c r="AZ25" t="e">
        <f t="shared" si="18"/>
        <v>#VALUE!</v>
      </c>
      <c r="BA25" t="e">
        <f t="shared" si="18"/>
        <v>#VALUE!</v>
      </c>
      <c r="BB25" t="e">
        <f t="shared" si="18"/>
        <v>#VALUE!</v>
      </c>
      <c r="BC25" t="e">
        <f t="shared" si="18"/>
        <v>#VALUE!</v>
      </c>
      <c r="BD25" t="e">
        <f t="shared" si="18"/>
        <v>#VALUE!</v>
      </c>
      <c r="BE25" t="e">
        <f t="shared" si="18"/>
        <v>#VALUE!</v>
      </c>
      <c r="BF25" t="e">
        <f t="shared" si="18"/>
        <v>#VALUE!</v>
      </c>
      <c r="BG25" t="e">
        <f t="shared" si="18"/>
        <v>#VALUE!</v>
      </c>
      <c r="BH25" t="e">
        <f t="shared" si="18"/>
        <v>#VALUE!</v>
      </c>
      <c r="BI25" t="e">
        <f t="shared" si="18"/>
        <v>#VALUE!</v>
      </c>
    </row>
    <row r="26" spans="2:61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AG26" s="1">
        <f t="shared" si="0"/>
        <v>16</v>
      </c>
      <c r="AI26" s="16" t="e">
        <f>INDEX(matrix2,AG26,AD25)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19" ref="AY26:BI26">IF($AJ26=1,AM25,F26-$AI26*AM25)</f>
        <v>#VALUE!</v>
      </c>
      <c r="AZ26" t="e">
        <f t="shared" si="19"/>
        <v>#VALUE!</v>
      </c>
      <c r="BA26" t="e">
        <f t="shared" si="19"/>
        <v>#VALUE!</v>
      </c>
      <c r="BB26" t="e">
        <f t="shared" si="19"/>
        <v>#VALUE!</v>
      </c>
      <c r="BC26" t="e">
        <f t="shared" si="19"/>
        <v>#VALUE!</v>
      </c>
      <c r="BD26" t="e">
        <f t="shared" si="19"/>
        <v>#VALUE!</v>
      </c>
      <c r="BE26" t="e">
        <f t="shared" si="19"/>
        <v>#VALUE!</v>
      </c>
      <c r="BF26" t="e">
        <f t="shared" si="19"/>
        <v>#VALUE!</v>
      </c>
      <c r="BG26" t="e">
        <f t="shared" si="19"/>
        <v>#VALUE!</v>
      </c>
      <c r="BH26" t="e">
        <f t="shared" si="19"/>
        <v>#VALUE!</v>
      </c>
      <c r="BI26" t="e">
        <f t="shared" si="19"/>
        <v>#VALUE!</v>
      </c>
    </row>
    <row r="27" spans="2:3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AG27" s="1">
        <f t="shared" si="0"/>
        <v>17</v>
      </c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AG28" s="1">
        <f t="shared" si="0"/>
        <v>18</v>
      </c>
    </row>
    <row r="29" spans="2:61" ht="15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AF29" s="15" t="e">
        <f>MOD(AF31,6)</f>
        <v>#VALUE!</v>
      </c>
      <c r="AG29" s="1">
        <f t="shared" si="0"/>
        <v>19</v>
      </c>
      <c r="AI29" s="11" t="e">
        <f>INDEX(matrix2,AG29,AD31)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0" ref="AY29:BI29">IF($AJ29=1,AM31,F29-$AI29*AM31)</f>
        <v>#VALUE!</v>
      </c>
      <c r="AZ29" t="e">
        <f t="shared" si="20"/>
        <v>#VALUE!</v>
      </c>
      <c r="BA29" t="e">
        <f t="shared" si="20"/>
        <v>#VALUE!</v>
      </c>
      <c r="BB29" t="e">
        <f t="shared" si="20"/>
        <v>#VALUE!</v>
      </c>
      <c r="BC29" t="e">
        <f t="shared" si="20"/>
        <v>#VALUE!</v>
      </c>
      <c r="BD29" t="e">
        <f t="shared" si="20"/>
        <v>#VALUE!</v>
      </c>
      <c r="BE29" t="e">
        <f t="shared" si="20"/>
        <v>#VALUE!</v>
      </c>
      <c r="BF29" t="e">
        <f t="shared" si="20"/>
        <v>#VALUE!</v>
      </c>
      <c r="BG29" t="e">
        <f t="shared" si="20"/>
        <v>#VALUE!</v>
      </c>
      <c r="BH29" t="e">
        <f t="shared" si="20"/>
        <v>#VALUE!</v>
      </c>
      <c r="BI29" t="e">
        <f t="shared" si="20"/>
        <v>#VALUE!</v>
      </c>
    </row>
    <row r="30" spans="2:61" ht="13.5" thickBo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AG30" s="1">
        <f t="shared" si="0"/>
        <v>20</v>
      </c>
      <c r="AI30" s="16" t="e">
        <f>INDEX(matrix2,AG30,AD31)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1" ref="AY30:BI30">IF($AJ30=1,AM31,F30-$AI30*AM31)</f>
        <v>#VALUE!</v>
      </c>
      <c r="AZ30" t="e">
        <f t="shared" si="21"/>
        <v>#VALUE!</v>
      </c>
      <c r="BA30" t="e">
        <f t="shared" si="21"/>
        <v>#VALUE!</v>
      </c>
      <c r="BB30" t="e">
        <f t="shared" si="21"/>
        <v>#VALUE!</v>
      </c>
      <c r="BC30" t="e">
        <f t="shared" si="21"/>
        <v>#VALUE!</v>
      </c>
      <c r="BD30" t="e">
        <f t="shared" si="21"/>
        <v>#VALUE!</v>
      </c>
      <c r="BE30" t="e">
        <f t="shared" si="21"/>
        <v>#VALUE!</v>
      </c>
      <c r="BF30" t="e">
        <f t="shared" si="21"/>
        <v>#VALUE!</v>
      </c>
      <c r="BG30" t="e">
        <f t="shared" si="21"/>
        <v>#VALUE!</v>
      </c>
      <c r="BH30" t="e">
        <f t="shared" si="21"/>
        <v>#VALUE!</v>
      </c>
      <c r="BI30" t="e">
        <f t="shared" si="21"/>
        <v>#VALUE!</v>
      </c>
    </row>
    <row r="31" spans="2:61" ht="13.5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INDEX(matrix2,AG31,AD31)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2" ref="AM31:AW31">SUMPRODUCT($AK29:$AK32,F29:F32)</f>
        <v>0</v>
      </c>
      <c r="AN31" s="16">
        <f t="shared" si="22"/>
        <v>0</v>
      </c>
      <c r="AO31" s="16">
        <f t="shared" si="22"/>
        <v>0</v>
      </c>
      <c r="AP31" s="16">
        <f t="shared" si="22"/>
        <v>0</v>
      </c>
      <c r="AQ31" s="16">
        <f t="shared" si="22"/>
        <v>0</v>
      </c>
      <c r="AR31" s="16">
        <f t="shared" si="22"/>
        <v>0</v>
      </c>
      <c r="AS31" s="16">
        <f t="shared" si="22"/>
        <v>0</v>
      </c>
      <c r="AT31" s="16">
        <f t="shared" si="22"/>
        <v>0</v>
      </c>
      <c r="AU31" s="16">
        <f t="shared" si="22"/>
        <v>0</v>
      </c>
      <c r="AV31" s="16">
        <f t="shared" si="22"/>
        <v>0</v>
      </c>
      <c r="AW31" s="16">
        <f t="shared" si="22"/>
        <v>0</v>
      </c>
      <c r="AY31" t="e">
        <f aca="true" t="shared" si="23" ref="AY31:BI31">IF($AJ31=1,AM31,F31-$AI31*AM31)</f>
        <v>#VALUE!</v>
      </c>
      <c r="AZ31" t="e">
        <f t="shared" si="23"/>
        <v>#VALUE!</v>
      </c>
      <c r="BA31" t="e">
        <f t="shared" si="23"/>
        <v>#VALUE!</v>
      </c>
      <c r="BB31" t="e">
        <f t="shared" si="23"/>
        <v>#VALUE!</v>
      </c>
      <c r="BC31" t="e">
        <f t="shared" si="23"/>
        <v>#VALUE!</v>
      </c>
      <c r="BD31" t="e">
        <f t="shared" si="23"/>
        <v>#VALUE!</v>
      </c>
      <c r="BE31" t="e">
        <f t="shared" si="23"/>
        <v>#VALUE!</v>
      </c>
      <c r="BF31" t="e">
        <f t="shared" si="23"/>
        <v>#VALUE!</v>
      </c>
      <c r="BG31" t="e">
        <f t="shared" si="23"/>
        <v>#VALUE!</v>
      </c>
      <c r="BH31" t="e">
        <f t="shared" si="23"/>
        <v>#VALUE!</v>
      </c>
      <c r="BI31" t="e">
        <f t="shared" si="23"/>
        <v>#VALUE!</v>
      </c>
    </row>
    <row r="32" spans="2:6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AG32" s="1">
        <f t="shared" si="0"/>
        <v>22</v>
      </c>
      <c r="AI32" s="16" t="e">
        <f>INDEX(matrix2,AG32,AD31)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24" ref="AY32:BI32">IF($AJ32=1,AM31,F32-$AI32*AM31)</f>
        <v>#VALUE!</v>
      </c>
      <c r="AZ32" t="e">
        <f t="shared" si="24"/>
        <v>#VALUE!</v>
      </c>
      <c r="BA32" t="e">
        <f t="shared" si="24"/>
        <v>#VALUE!</v>
      </c>
      <c r="BB32" t="e">
        <f t="shared" si="24"/>
        <v>#VALUE!</v>
      </c>
      <c r="BC32" t="e">
        <f t="shared" si="24"/>
        <v>#VALUE!</v>
      </c>
      <c r="BD32" t="e">
        <f t="shared" si="24"/>
        <v>#VALUE!</v>
      </c>
      <c r="BE32" t="e">
        <f t="shared" si="24"/>
        <v>#VALUE!</v>
      </c>
      <c r="BF32" t="e">
        <f t="shared" si="24"/>
        <v>#VALUE!</v>
      </c>
      <c r="BG32" t="e">
        <f t="shared" si="24"/>
        <v>#VALUE!</v>
      </c>
      <c r="BH32" t="e">
        <f t="shared" si="24"/>
        <v>#VALUE!</v>
      </c>
      <c r="BI32" t="e">
        <f t="shared" si="24"/>
        <v>#VALUE!</v>
      </c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AG33" s="1">
        <f t="shared" si="0"/>
        <v>23</v>
      </c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AG34" s="1">
        <f t="shared" si="0"/>
        <v>24</v>
      </c>
    </row>
    <row r="35" spans="2:61" ht="15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AF35" s="15" t="e">
        <f>MOD(AF37,6)</f>
        <v>#VALUE!</v>
      </c>
      <c r="AG35" s="1">
        <f t="shared" si="0"/>
        <v>25</v>
      </c>
      <c r="AI35" s="11" t="e">
        <f>INDEX(matrix2,AG35,AD37)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25" ref="AY35:BI35">IF($AJ35=1,AM37,F35-$AI35*AM37)</f>
        <v>#VALUE!</v>
      </c>
      <c r="AZ35" t="e">
        <f t="shared" si="25"/>
        <v>#VALUE!</v>
      </c>
      <c r="BA35" t="e">
        <f t="shared" si="25"/>
        <v>#VALUE!</v>
      </c>
      <c r="BB35" t="e">
        <f t="shared" si="25"/>
        <v>#VALUE!</v>
      </c>
      <c r="BC35" t="e">
        <f t="shared" si="25"/>
        <v>#VALUE!</v>
      </c>
      <c r="BD35" t="e">
        <f t="shared" si="25"/>
        <v>#VALUE!</v>
      </c>
      <c r="BE35" t="e">
        <f t="shared" si="25"/>
        <v>#VALUE!</v>
      </c>
      <c r="BF35" t="e">
        <f t="shared" si="25"/>
        <v>#VALUE!</v>
      </c>
      <c r="BG35" t="e">
        <f t="shared" si="25"/>
        <v>#VALUE!</v>
      </c>
      <c r="BH35" t="e">
        <f t="shared" si="25"/>
        <v>#VALUE!</v>
      </c>
      <c r="BI35" t="e">
        <f t="shared" si="25"/>
        <v>#VALUE!</v>
      </c>
    </row>
    <row r="36" spans="2:61" ht="13.5" thickBo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AG36" s="1">
        <f t="shared" si="0"/>
        <v>26</v>
      </c>
      <c r="AI36" s="16" t="e">
        <f>INDEX(matrix2,AG36,AD37)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26" ref="AY36:BI36">IF($AJ36=1,AM37,F36-$AI36*AM37)</f>
        <v>#VALUE!</v>
      </c>
      <c r="AZ36" t="e">
        <f t="shared" si="26"/>
        <v>#VALUE!</v>
      </c>
      <c r="BA36" t="e">
        <f t="shared" si="26"/>
        <v>#VALUE!</v>
      </c>
      <c r="BB36" t="e">
        <f t="shared" si="26"/>
        <v>#VALUE!</v>
      </c>
      <c r="BC36" t="e">
        <f t="shared" si="26"/>
        <v>#VALUE!</v>
      </c>
      <c r="BD36" t="e">
        <f t="shared" si="26"/>
        <v>#VALUE!</v>
      </c>
      <c r="BE36" t="e">
        <f t="shared" si="26"/>
        <v>#VALUE!</v>
      </c>
      <c r="BF36" t="e">
        <f t="shared" si="26"/>
        <v>#VALUE!</v>
      </c>
      <c r="BG36" t="e">
        <f t="shared" si="26"/>
        <v>#VALUE!</v>
      </c>
      <c r="BH36" t="e">
        <f t="shared" si="26"/>
        <v>#VALUE!</v>
      </c>
      <c r="BI36" t="e">
        <f t="shared" si="26"/>
        <v>#VALUE!</v>
      </c>
    </row>
    <row r="37" spans="2:61" ht="13.5" thickBo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INDEX(matrix2,AG37,AD37)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27" ref="AM37:AW37">SUMPRODUCT($AK35:$AK38,F35:F38)</f>
        <v>0</v>
      </c>
      <c r="AN37" s="16">
        <f t="shared" si="27"/>
        <v>0</v>
      </c>
      <c r="AO37" s="16">
        <f t="shared" si="27"/>
        <v>0</v>
      </c>
      <c r="AP37" s="16">
        <f t="shared" si="27"/>
        <v>0</v>
      </c>
      <c r="AQ37" s="16">
        <f t="shared" si="27"/>
        <v>0</v>
      </c>
      <c r="AR37" s="16">
        <f t="shared" si="27"/>
        <v>0</v>
      </c>
      <c r="AS37" s="16">
        <f t="shared" si="27"/>
        <v>0</v>
      </c>
      <c r="AT37" s="16">
        <f t="shared" si="27"/>
        <v>0</v>
      </c>
      <c r="AU37" s="16">
        <f t="shared" si="27"/>
        <v>0</v>
      </c>
      <c r="AV37" s="16">
        <f t="shared" si="27"/>
        <v>0</v>
      </c>
      <c r="AW37" s="16">
        <f t="shared" si="27"/>
        <v>0</v>
      </c>
      <c r="AY37" t="e">
        <f aca="true" t="shared" si="28" ref="AY37:BI37">IF($AJ37=1,AM37,F37-$AI37*AM37)</f>
        <v>#VALUE!</v>
      </c>
      <c r="AZ37" t="e">
        <f t="shared" si="28"/>
        <v>#VALUE!</v>
      </c>
      <c r="BA37" t="e">
        <f t="shared" si="28"/>
        <v>#VALUE!</v>
      </c>
      <c r="BB37" t="e">
        <f t="shared" si="28"/>
        <v>#VALUE!</v>
      </c>
      <c r="BC37" t="e">
        <f t="shared" si="28"/>
        <v>#VALUE!</v>
      </c>
      <c r="BD37" t="e">
        <f t="shared" si="28"/>
        <v>#VALUE!</v>
      </c>
      <c r="BE37" t="e">
        <f t="shared" si="28"/>
        <v>#VALUE!</v>
      </c>
      <c r="BF37" t="e">
        <f t="shared" si="28"/>
        <v>#VALUE!</v>
      </c>
      <c r="BG37" t="e">
        <f t="shared" si="28"/>
        <v>#VALUE!</v>
      </c>
      <c r="BH37" t="e">
        <f t="shared" si="28"/>
        <v>#VALUE!</v>
      </c>
      <c r="BI37" t="e">
        <f t="shared" si="28"/>
        <v>#VALUE!</v>
      </c>
    </row>
    <row r="38" spans="2:6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AG38" s="1">
        <f t="shared" si="0"/>
        <v>28</v>
      </c>
      <c r="AI38" s="16" t="e">
        <f>INDEX(matrix2,AG38,AD37)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29" ref="AY38:BI38">IF($AJ38=1,AM37,F38-$AI38*AM37)</f>
        <v>#VALUE!</v>
      </c>
      <c r="AZ38" t="e">
        <f t="shared" si="29"/>
        <v>#VALUE!</v>
      </c>
      <c r="BA38" t="e">
        <f t="shared" si="29"/>
        <v>#VALUE!</v>
      </c>
      <c r="BB38" t="e">
        <f t="shared" si="29"/>
        <v>#VALUE!</v>
      </c>
      <c r="BC38" t="e">
        <f t="shared" si="29"/>
        <v>#VALUE!</v>
      </c>
      <c r="BD38" t="e">
        <f t="shared" si="29"/>
        <v>#VALUE!</v>
      </c>
      <c r="BE38" t="e">
        <f t="shared" si="29"/>
        <v>#VALUE!</v>
      </c>
      <c r="BF38" t="e">
        <f t="shared" si="29"/>
        <v>#VALUE!</v>
      </c>
      <c r="BG38" t="e">
        <f t="shared" si="29"/>
        <v>#VALUE!</v>
      </c>
      <c r="BH38" t="e">
        <f t="shared" si="29"/>
        <v>#VALUE!</v>
      </c>
      <c r="BI38" t="e">
        <f t="shared" si="29"/>
        <v>#VALUE!</v>
      </c>
    </row>
    <row r="39" spans="2:33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AG39" s="1">
        <f t="shared" si="0"/>
        <v>29</v>
      </c>
    </row>
    <row r="40" spans="2:33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AG40" s="1">
        <f t="shared" si="0"/>
        <v>30</v>
      </c>
    </row>
    <row r="41" spans="2:61" ht="15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AF41" s="15" t="e">
        <f>MOD(AF43,6)</f>
        <v>#VALUE!</v>
      </c>
      <c r="AG41" s="1">
        <f t="shared" si="0"/>
        <v>31</v>
      </c>
      <c r="AI41" s="11" t="e">
        <f>INDEX(matrix2,AG41,AD43)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30" ref="AY41:BI41">IF($AJ41=1,AM43,F41-$AI41*AM43)</f>
        <v>#VALUE!</v>
      </c>
      <c r="AZ41" t="e">
        <f t="shared" si="30"/>
        <v>#VALUE!</v>
      </c>
      <c r="BA41" t="e">
        <f t="shared" si="30"/>
        <v>#VALUE!</v>
      </c>
      <c r="BB41" t="e">
        <f t="shared" si="30"/>
        <v>#VALUE!</v>
      </c>
      <c r="BC41" t="e">
        <f t="shared" si="30"/>
        <v>#VALUE!</v>
      </c>
      <c r="BD41" t="e">
        <f t="shared" si="30"/>
        <v>#VALUE!</v>
      </c>
      <c r="BE41" t="e">
        <f t="shared" si="30"/>
        <v>#VALUE!</v>
      </c>
      <c r="BF41" t="e">
        <f t="shared" si="30"/>
        <v>#VALUE!</v>
      </c>
      <c r="BG41" t="e">
        <f t="shared" si="30"/>
        <v>#VALUE!</v>
      </c>
      <c r="BH41" t="e">
        <f t="shared" si="30"/>
        <v>#VALUE!</v>
      </c>
      <c r="BI41" t="e">
        <f t="shared" si="30"/>
        <v>#VALUE!</v>
      </c>
    </row>
    <row r="42" spans="2:61" ht="13.5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AG42" s="1">
        <f t="shared" si="0"/>
        <v>32</v>
      </c>
      <c r="AI42" s="16" t="e">
        <f>INDEX(matrix2,AG42,AD43)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31" ref="AY42:BI42">IF($AJ42=1,AM43,F42-$AI42*AM43)</f>
        <v>#VALUE!</v>
      </c>
      <c r="AZ42" t="e">
        <f t="shared" si="31"/>
        <v>#VALUE!</v>
      </c>
      <c r="BA42" t="e">
        <f t="shared" si="31"/>
        <v>#VALUE!</v>
      </c>
      <c r="BB42" t="e">
        <f t="shared" si="31"/>
        <v>#VALUE!</v>
      </c>
      <c r="BC42" t="e">
        <f t="shared" si="31"/>
        <v>#VALUE!</v>
      </c>
      <c r="BD42" t="e">
        <f t="shared" si="31"/>
        <v>#VALUE!</v>
      </c>
      <c r="BE42" t="e">
        <f t="shared" si="31"/>
        <v>#VALUE!</v>
      </c>
      <c r="BF42" t="e">
        <f t="shared" si="31"/>
        <v>#VALUE!</v>
      </c>
      <c r="BG42" t="e">
        <f t="shared" si="31"/>
        <v>#VALUE!</v>
      </c>
      <c r="BH42" t="e">
        <f t="shared" si="31"/>
        <v>#VALUE!</v>
      </c>
      <c r="BI42" t="e">
        <f t="shared" si="31"/>
        <v>#VALUE!</v>
      </c>
    </row>
    <row r="43" spans="2:61" ht="13.5" thickBo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INDEX(matrix2,AG43,AD43)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32" ref="AM43:AW43">SUMPRODUCT($AK41:$AK44,F41:F44)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6">
        <f t="shared" si="32"/>
        <v>0</v>
      </c>
      <c r="AT43" s="16">
        <f t="shared" si="32"/>
        <v>0</v>
      </c>
      <c r="AU43" s="16">
        <f t="shared" si="32"/>
        <v>0</v>
      </c>
      <c r="AV43" s="16">
        <f t="shared" si="32"/>
        <v>0</v>
      </c>
      <c r="AW43" s="16">
        <f t="shared" si="32"/>
        <v>0</v>
      </c>
      <c r="AY43" t="e">
        <f aca="true" t="shared" si="33" ref="AY43:BI43">IF($AJ43=1,AM43,F43-$AI43*AM43)</f>
        <v>#VALUE!</v>
      </c>
      <c r="AZ43" t="e">
        <f t="shared" si="33"/>
        <v>#VALUE!</v>
      </c>
      <c r="BA43" t="e">
        <f t="shared" si="33"/>
        <v>#VALUE!</v>
      </c>
      <c r="BB43" t="e">
        <f t="shared" si="33"/>
        <v>#VALUE!</v>
      </c>
      <c r="BC43" t="e">
        <f t="shared" si="33"/>
        <v>#VALUE!</v>
      </c>
      <c r="BD43" t="e">
        <f t="shared" si="33"/>
        <v>#VALUE!</v>
      </c>
      <c r="BE43" t="e">
        <f t="shared" si="33"/>
        <v>#VALUE!</v>
      </c>
      <c r="BF43" t="e">
        <f t="shared" si="33"/>
        <v>#VALUE!</v>
      </c>
      <c r="BG43" t="e">
        <f t="shared" si="33"/>
        <v>#VALUE!</v>
      </c>
      <c r="BH43" t="e">
        <f t="shared" si="33"/>
        <v>#VALUE!</v>
      </c>
      <c r="BI43" t="e">
        <f t="shared" si="33"/>
        <v>#VALUE!</v>
      </c>
    </row>
    <row r="44" spans="2:6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AG44" s="1">
        <f t="shared" si="0"/>
        <v>34</v>
      </c>
      <c r="AI44" s="16" t="e">
        <f>INDEX(matrix2,AG44,AD43)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34" ref="AY44:BI44">IF($AJ44=1,AM43,F44-$AI44*AM43)</f>
        <v>#VALUE!</v>
      </c>
      <c r="AZ44" t="e">
        <f t="shared" si="34"/>
        <v>#VALUE!</v>
      </c>
      <c r="BA44" t="e">
        <f t="shared" si="34"/>
        <v>#VALUE!</v>
      </c>
      <c r="BB44" t="e">
        <f t="shared" si="34"/>
        <v>#VALUE!</v>
      </c>
      <c r="BC44" t="e">
        <f t="shared" si="34"/>
        <v>#VALUE!</v>
      </c>
      <c r="BD44" t="e">
        <f t="shared" si="34"/>
        <v>#VALUE!</v>
      </c>
      <c r="BE44" t="e">
        <f t="shared" si="34"/>
        <v>#VALUE!</v>
      </c>
      <c r="BF44" t="e">
        <f t="shared" si="34"/>
        <v>#VALUE!</v>
      </c>
      <c r="BG44" t="e">
        <f t="shared" si="34"/>
        <v>#VALUE!</v>
      </c>
      <c r="BH44" t="e">
        <f t="shared" si="34"/>
        <v>#VALUE!</v>
      </c>
      <c r="BI44" t="e">
        <f t="shared" si="34"/>
        <v>#VALUE!</v>
      </c>
    </row>
    <row r="45" spans="2:33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AG45" s="1">
        <f t="shared" si="0"/>
        <v>35</v>
      </c>
    </row>
    <row r="46" spans="2:33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AG46" s="1">
        <f t="shared" si="0"/>
        <v>36</v>
      </c>
    </row>
    <row r="47" spans="2:61" ht="15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AF47" s="15" t="e">
        <f>MOD(AF49,6)</f>
        <v>#VALUE!</v>
      </c>
      <c r="AG47" s="1">
        <f t="shared" si="0"/>
        <v>37</v>
      </c>
      <c r="AI47" s="11" t="e">
        <f>INDEX(matrix2,AG47,AD49)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35" ref="AY47:BI47">IF($AJ47=1,AM49,F47-$AI47*AM49)</f>
        <v>#VALUE!</v>
      </c>
      <c r="AZ47" t="e">
        <f t="shared" si="35"/>
        <v>#VALUE!</v>
      </c>
      <c r="BA47" t="e">
        <f t="shared" si="35"/>
        <v>#VALUE!</v>
      </c>
      <c r="BB47" t="e">
        <f t="shared" si="35"/>
        <v>#VALUE!</v>
      </c>
      <c r="BC47" t="e">
        <f t="shared" si="35"/>
        <v>#VALUE!</v>
      </c>
      <c r="BD47" t="e">
        <f t="shared" si="35"/>
        <v>#VALUE!</v>
      </c>
      <c r="BE47" t="e">
        <f t="shared" si="35"/>
        <v>#VALUE!</v>
      </c>
      <c r="BF47" t="e">
        <f t="shared" si="35"/>
        <v>#VALUE!</v>
      </c>
      <c r="BG47" t="e">
        <f t="shared" si="35"/>
        <v>#VALUE!</v>
      </c>
      <c r="BH47" t="e">
        <f t="shared" si="35"/>
        <v>#VALUE!</v>
      </c>
      <c r="BI47" t="e">
        <f t="shared" si="35"/>
        <v>#VALUE!</v>
      </c>
    </row>
    <row r="48" spans="2:61" ht="13.5" thickBo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AG48" s="1">
        <f t="shared" si="0"/>
        <v>38</v>
      </c>
      <c r="AI48" s="16" t="e">
        <f>INDEX(matrix2,AG48,AD49)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36" ref="AY48:BI48">IF($AJ48=1,AM49,F48-$AI48*AM49)</f>
        <v>#VALUE!</v>
      </c>
      <c r="AZ48" t="e">
        <f t="shared" si="36"/>
        <v>#VALUE!</v>
      </c>
      <c r="BA48" t="e">
        <f t="shared" si="36"/>
        <v>#VALUE!</v>
      </c>
      <c r="BB48" t="e">
        <f t="shared" si="36"/>
        <v>#VALUE!</v>
      </c>
      <c r="BC48" t="e">
        <f t="shared" si="36"/>
        <v>#VALUE!</v>
      </c>
      <c r="BD48" t="e">
        <f t="shared" si="36"/>
        <v>#VALUE!</v>
      </c>
      <c r="BE48" t="e">
        <f t="shared" si="36"/>
        <v>#VALUE!</v>
      </c>
      <c r="BF48" t="e">
        <f t="shared" si="36"/>
        <v>#VALUE!</v>
      </c>
      <c r="BG48" t="e">
        <f t="shared" si="36"/>
        <v>#VALUE!</v>
      </c>
      <c r="BH48" t="e">
        <f t="shared" si="36"/>
        <v>#VALUE!</v>
      </c>
      <c r="BI48" t="e">
        <f t="shared" si="36"/>
        <v>#VALUE!</v>
      </c>
    </row>
    <row r="49" spans="2:61" ht="13.5" thickBo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INDEX(matrix2,AG49,AD49)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37" ref="AM49:AW49">SUMPRODUCT($AK47:$AK50,F47:F50)</f>
        <v>0</v>
      </c>
      <c r="AN49" s="16">
        <f t="shared" si="37"/>
        <v>0</v>
      </c>
      <c r="AO49" s="16">
        <f t="shared" si="37"/>
        <v>0</v>
      </c>
      <c r="AP49" s="16">
        <f t="shared" si="37"/>
        <v>0</v>
      </c>
      <c r="AQ49" s="16">
        <f t="shared" si="37"/>
        <v>0</v>
      </c>
      <c r="AR49" s="16">
        <f t="shared" si="37"/>
        <v>0</v>
      </c>
      <c r="AS49" s="16">
        <f t="shared" si="37"/>
        <v>0</v>
      </c>
      <c r="AT49" s="16">
        <f t="shared" si="37"/>
        <v>0</v>
      </c>
      <c r="AU49" s="16">
        <f t="shared" si="37"/>
        <v>0</v>
      </c>
      <c r="AV49" s="16">
        <f t="shared" si="37"/>
        <v>0</v>
      </c>
      <c r="AW49" s="16">
        <f t="shared" si="37"/>
        <v>0</v>
      </c>
      <c r="AY49" t="e">
        <f aca="true" t="shared" si="38" ref="AY49:BI49">IF($AJ49=1,AM49,F49-$AI49*AM49)</f>
        <v>#VALUE!</v>
      </c>
      <c r="AZ49" t="e">
        <f t="shared" si="38"/>
        <v>#VALUE!</v>
      </c>
      <c r="BA49" t="e">
        <f t="shared" si="38"/>
        <v>#VALUE!</v>
      </c>
      <c r="BB49" t="e">
        <f t="shared" si="38"/>
        <v>#VALUE!</v>
      </c>
      <c r="BC49" t="e">
        <f t="shared" si="38"/>
        <v>#VALUE!</v>
      </c>
      <c r="BD49" t="e">
        <f t="shared" si="38"/>
        <v>#VALUE!</v>
      </c>
      <c r="BE49" t="e">
        <f t="shared" si="38"/>
        <v>#VALUE!</v>
      </c>
      <c r="BF49" t="e">
        <f t="shared" si="38"/>
        <v>#VALUE!</v>
      </c>
      <c r="BG49" t="e">
        <f t="shared" si="38"/>
        <v>#VALUE!</v>
      </c>
      <c r="BH49" t="e">
        <f t="shared" si="38"/>
        <v>#VALUE!</v>
      </c>
      <c r="BI49" t="e">
        <f t="shared" si="38"/>
        <v>#VALUE!</v>
      </c>
    </row>
    <row r="50" spans="2:6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AG50" s="1">
        <f t="shared" si="0"/>
        <v>40</v>
      </c>
      <c r="AI50" s="16" t="e">
        <f>INDEX(matrix2,AG50,AD49)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39" ref="AY50:BI50">IF($AJ50=1,AM49,F50-$AI50*AM49)</f>
        <v>#VALUE!</v>
      </c>
      <c r="AZ50" t="e">
        <f t="shared" si="39"/>
        <v>#VALUE!</v>
      </c>
      <c r="BA50" t="e">
        <f t="shared" si="39"/>
        <v>#VALUE!</v>
      </c>
      <c r="BB50" t="e">
        <f t="shared" si="39"/>
        <v>#VALUE!</v>
      </c>
      <c r="BC50" t="e">
        <f t="shared" si="39"/>
        <v>#VALUE!</v>
      </c>
      <c r="BD50" t="e">
        <f t="shared" si="39"/>
        <v>#VALUE!</v>
      </c>
      <c r="BE50" t="e">
        <f t="shared" si="39"/>
        <v>#VALUE!</v>
      </c>
      <c r="BF50" t="e">
        <f t="shared" si="39"/>
        <v>#VALUE!</v>
      </c>
      <c r="BG50" t="e">
        <f t="shared" si="39"/>
        <v>#VALUE!</v>
      </c>
      <c r="BH50" t="e">
        <f t="shared" si="39"/>
        <v>#VALUE!</v>
      </c>
      <c r="BI50" t="e">
        <f t="shared" si="39"/>
        <v>#VALUE!</v>
      </c>
    </row>
    <row r="51" spans="2:33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AG51" s="1">
        <f t="shared" si="0"/>
        <v>41</v>
      </c>
    </row>
    <row r="52" spans="2:33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AG52" s="1">
        <f t="shared" si="0"/>
        <v>42</v>
      </c>
    </row>
    <row r="53" spans="2:61" ht="15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AF53" s="15" t="e">
        <f>MOD(AF55,6)</f>
        <v>#VALUE!</v>
      </c>
      <c r="AG53" s="1">
        <f t="shared" si="0"/>
        <v>43</v>
      </c>
      <c r="AI53" s="11" t="e">
        <f>INDEX(matrix2,AG53,AD55)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40" ref="AY53:BI53">IF($AJ53=1,AM55,F53-$AI53*AM55)</f>
        <v>#VALUE!</v>
      </c>
      <c r="AZ53" t="e">
        <f t="shared" si="40"/>
        <v>#VALUE!</v>
      </c>
      <c r="BA53" t="e">
        <f t="shared" si="40"/>
        <v>#VALUE!</v>
      </c>
      <c r="BB53" t="e">
        <f t="shared" si="40"/>
        <v>#VALUE!</v>
      </c>
      <c r="BC53" t="e">
        <f t="shared" si="40"/>
        <v>#VALUE!</v>
      </c>
      <c r="BD53" t="e">
        <f t="shared" si="40"/>
        <v>#VALUE!</v>
      </c>
      <c r="BE53" t="e">
        <f t="shared" si="40"/>
        <v>#VALUE!</v>
      </c>
      <c r="BF53" t="e">
        <f t="shared" si="40"/>
        <v>#VALUE!</v>
      </c>
      <c r="BG53" t="e">
        <f t="shared" si="40"/>
        <v>#VALUE!</v>
      </c>
      <c r="BH53" t="e">
        <f t="shared" si="40"/>
        <v>#VALUE!</v>
      </c>
      <c r="BI53" t="e">
        <f t="shared" si="40"/>
        <v>#VALUE!</v>
      </c>
    </row>
    <row r="54" spans="2:61" ht="13.5" thickBo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AG54" s="1">
        <f t="shared" si="0"/>
        <v>44</v>
      </c>
      <c r="AI54" s="16" t="e">
        <f>INDEX(matrix2,AG54,AD55)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41" ref="AY54:BI54">IF($AJ54=1,AM55,F54-$AI54*AM55)</f>
        <v>#VALUE!</v>
      </c>
      <c r="AZ54" t="e">
        <f t="shared" si="41"/>
        <v>#VALUE!</v>
      </c>
      <c r="BA54" t="e">
        <f t="shared" si="41"/>
        <v>#VALUE!</v>
      </c>
      <c r="BB54" t="e">
        <f t="shared" si="41"/>
        <v>#VALUE!</v>
      </c>
      <c r="BC54" t="e">
        <f t="shared" si="41"/>
        <v>#VALUE!</v>
      </c>
      <c r="BD54" t="e">
        <f t="shared" si="41"/>
        <v>#VALUE!</v>
      </c>
      <c r="BE54" t="e">
        <f t="shared" si="41"/>
        <v>#VALUE!</v>
      </c>
      <c r="BF54" t="e">
        <f t="shared" si="41"/>
        <v>#VALUE!</v>
      </c>
      <c r="BG54" t="e">
        <f t="shared" si="41"/>
        <v>#VALUE!</v>
      </c>
      <c r="BH54" t="e">
        <f t="shared" si="41"/>
        <v>#VALUE!</v>
      </c>
      <c r="BI54" t="e">
        <f t="shared" si="41"/>
        <v>#VALUE!</v>
      </c>
    </row>
    <row r="55" spans="2:61" ht="13.5" thickBo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INDEX(matrix2,AG55,AD55)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42" ref="AM55:AW55">SUMPRODUCT($AK53:$AK56,F53:F56)</f>
        <v>0</v>
      </c>
      <c r="AN55" s="16">
        <f t="shared" si="42"/>
        <v>0</v>
      </c>
      <c r="AO55" s="16">
        <f t="shared" si="42"/>
        <v>0</v>
      </c>
      <c r="AP55" s="16">
        <f t="shared" si="42"/>
        <v>0</v>
      </c>
      <c r="AQ55" s="16">
        <f t="shared" si="42"/>
        <v>0</v>
      </c>
      <c r="AR55" s="16">
        <f t="shared" si="42"/>
        <v>0</v>
      </c>
      <c r="AS55" s="16">
        <f t="shared" si="42"/>
        <v>0</v>
      </c>
      <c r="AT55" s="16">
        <f t="shared" si="42"/>
        <v>0</v>
      </c>
      <c r="AU55" s="16">
        <f t="shared" si="42"/>
        <v>0</v>
      </c>
      <c r="AV55" s="16">
        <f t="shared" si="42"/>
        <v>0</v>
      </c>
      <c r="AW55" s="16">
        <f t="shared" si="42"/>
        <v>0</v>
      </c>
      <c r="AY55" t="e">
        <f aca="true" t="shared" si="43" ref="AY55:BI55">IF($AJ55=1,AM55,F55-$AI55*AM55)</f>
        <v>#VALUE!</v>
      </c>
      <c r="AZ55" t="e">
        <f t="shared" si="43"/>
        <v>#VALUE!</v>
      </c>
      <c r="BA55" t="e">
        <f t="shared" si="43"/>
        <v>#VALUE!</v>
      </c>
      <c r="BB55" t="e">
        <f t="shared" si="43"/>
        <v>#VALUE!</v>
      </c>
      <c r="BC55" t="e">
        <f t="shared" si="43"/>
        <v>#VALUE!</v>
      </c>
      <c r="BD55" t="e">
        <f t="shared" si="43"/>
        <v>#VALUE!</v>
      </c>
      <c r="BE55" t="e">
        <f t="shared" si="43"/>
        <v>#VALUE!</v>
      </c>
      <c r="BF55" t="e">
        <f t="shared" si="43"/>
        <v>#VALUE!</v>
      </c>
      <c r="BG55" t="e">
        <f t="shared" si="43"/>
        <v>#VALUE!</v>
      </c>
      <c r="BH55" t="e">
        <f t="shared" si="43"/>
        <v>#VALUE!</v>
      </c>
      <c r="BI55" t="e">
        <f t="shared" si="43"/>
        <v>#VALUE!</v>
      </c>
    </row>
    <row r="56" spans="2:6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AG56" s="1">
        <f t="shared" si="0"/>
        <v>46</v>
      </c>
      <c r="AI56" s="16" t="e">
        <f>INDEX(matrix2,AG56,AD55)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44" ref="AY56:BI56">IF($AJ56=1,AM55,F56-$AI56*AM55)</f>
        <v>#VALUE!</v>
      </c>
      <c r="AZ56" t="e">
        <f t="shared" si="44"/>
        <v>#VALUE!</v>
      </c>
      <c r="BA56" t="e">
        <f t="shared" si="44"/>
        <v>#VALUE!</v>
      </c>
      <c r="BB56" t="e">
        <f t="shared" si="44"/>
        <v>#VALUE!</v>
      </c>
      <c r="BC56" t="e">
        <f t="shared" si="44"/>
        <v>#VALUE!</v>
      </c>
      <c r="BD56" t="e">
        <f t="shared" si="44"/>
        <v>#VALUE!</v>
      </c>
      <c r="BE56" t="e">
        <f t="shared" si="44"/>
        <v>#VALUE!</v>
      </c>
      <c r="BF56" t="e">
        <f t="shared" si="44"/>
        <v>#VALUE!</v>
      </c>
      <c r="BG56" t="e">
        <f t="shared" si="44"/>
        <v>#VALUE!</v>
      </c>
      <c r="BH56" t="e">
        <f t="shared" si="44"/>
        <v>#VALUE!</v>
      </c>
      <c r="BI56" t="e">
        <f t="shared" si="44"/>
        <v>#VALUE!</v>
      </c>
    </row>
    <row r="57" spans="2:33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AG57" s="1">
        <f t="shared" si="0"/>
        <v>47</v>
      </c>
    </row>
    <row r="58" spans="2:33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AG58" s="1">
        <f t="shared" si="0"/>
        <v>48</v>
      </c>
    </row>
    <row r="59" spans="2:61" ht="15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AF59" s="15" t="e">
        <f>MOD(AF61,6)</f>
        <v>#VALUE!</v>
      </c>
      <c r="AG59" s="1">
        <f t="shared" si="0"/>
        <v>49</v>
      </c>
      <c r="AI59" s="11" t="e">
        <f>INDEX(matrix2,AG59,AD61)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45" ref="AY59:BI59">IF($AJ59=1,AM61,F59-$AI59*AM61)</f>
        <v>#VALUE!</v>
      </c>
      <c r="AZ59" t="e">
        <f t="shared" si="45"/>
        <v>#VALUE!</v>
      </c>
      <c r="BA59" t="e">
        <f t="shared" si="45"/>
        <v>#VALUE!</v>
      </c>
      <c r="BB59" t="e">
        <f t="shared" si="45"/>
        <v>#VALUE!</v>
      </c>
      <c r="BC59" t="e">
        <f t="shared" si="45"/>
        <v>#VALUE!</v>
      </c>
      <c r="BD59" t="e">
        <f t="shared" si="45"/>
        <v>#VALUE!</v>
      </c>
      <c r="BE59" t="e">
        <f t="shared" si="45"/>
        <v>#VALUE!</v>
      </c>
      <c r="BF59" t="e">
        <f t="shared" si="45"/>
        <v>#VALUE!</v>
      </c>
      <c r="BG59" t="e">
        <f t="shared" si="45"/>
        <v>#VALUE!</v>
      </c>
      <c r="BH59" t="e">
        <f t="shared" si="45"/>
        <v>#VALUE!</v>
      </c>
      <c r="BI59" t="e">
        <f t="shared" si="45"/>
        <v>#VALUE!</v>
      </c>
    </row>
    <row r="60" spans="2:61" ht="13.5" thickBo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AG60" s="1">
        <f t="shared" si="0"/>
        <v>50</v>
      </c>
      <c r="AI60" s="16" t="e">
        <f>INDEX(matrix2,AG60,AD61)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46" ref="AY60:BI60">IF($AJ60=1,AM61,F60-$AI60*AM61)</f>
        <v>#VALUE!</v>
      </c>
      <c r="AZ60" t="e">
        <f t="shared" si="46"/>
        <v>#VALUE!</v>
      </c>
      <c r="BA60" t="e">
        <f t="shared" si="46"/>
        <v>#VALUE!</v>
      </c>
      <c r="BB60" t="e">
        <f t="shared" si="46"/>
        <v>#VALUE!</v>
      </c>
      <c r="BC60" t="e">
        <f t="shared" si="46"/>
        <v>#VALUE!</v>
      </c>
      <c r="BD60" t="e">
        <f t="shared" si="46"/>
        <v>#VALUE!</v>
      </c>
      <c r="BE60" t="e">
        <f t="shared" si="46"/>
        <v>#VALUE!</v>
      </c>
      <c r="BF60" t="e">
        <f t="shared" si="46"/>
        <v>#VALUE!</v>
      </c>
      <c r="BG60" t="e">
        <f t="shared" si="46"/>
        <v>#VALUE!</v>
      </c>
      <c r="BH60" t="e">
        <f t="shared" si="46"/>
        <v>#VALUE!</v>
      </c>
      <c r="BI60" t="e">
        <f t="shared" si="46"/>
        <v>#VALUE!</v>
      </c>
    </row>
    <row r="61" spans="2:61" ht="13.5" thickBo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INDEX(matrix2,AG61,AD61)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47" ref="AM61:AW61">SUMPRODUCT($AK59:$AK62,F59:F62)</f>
        <v>0</v>
      </c>
      <c r="AN61" s="16">
        <f t="shared" si="47"/>
        <v>0</v>
      </c>
      <c r="AO61" s="16">
        <f t="shared" si="47"/>
        <v>0</v>
      </c>
      <c r="AP61" s="16">
        <f t="shared" si="47"/>
        <v>0</v>
      </c>
      <c r="AQ61" s="16">
        <f t="shared" si="47"/>
        <v>0</v>
      </c>
      <c r="AR61" s="16">
        <f t="shared" si="47"/>
        <v>0</v>
      </c>
      <c r="AS61" s="16">
        <f t="shared" si="47"/>
        <v>0</v>
      </c>
      <c r="AT61" s="16">
        <f t="shared" si="47"/>
        <v>0</v>
      </c>
      <c r="AU61" s="16">
        <f t="shared" si="47"/>
        <v>0</v>
      </c>
      <c r="AV61" s="16">
        <f t="shared" si="47"/>
        <v>0</v>
      </c>
      <c r="AW61" s="16">
        <f t="shared" si="47"/>
        <v>0</v>
      </c>
      <c r="AY61" t="e">
        <f aca="true" t="shared" si="48" ref="AY61:BI61">IF($AJ61=1,AM61,F61-$AI61*AM61)</f>
        <v>#VALUE!</v>
      </c>
      <c r="AZ61" t="e">
        <f t="shared" si="48"/>
        <v>#VALUE!</v>
      </c>
      <c r="BA61" t="e">
        <f t="shared" si="48"/>
        <v>#VALUE!</v>
      </c>
      <c r="BB61" t="e">
        <f t="shared" si="48"/>
        <v>#VALUE!</v>
      </c>
      <c r="BC61" t="e">
        <f t="shared" si="48"/>
        <v>#VALUE!</v>
      </c>
      <c r="BD61" t="e">
        <f t="shared" si="48"/>
        <v>#VALUE!</v>
      </c>
      <c r="BE61" t="e">
        <f t="shared" si="48"/>
        <v>#VALUE!</v>
      </c>
      <c r="BF61" t="e">
        <f t="shared" si="48"/>
        <v>#VALUE!</v>
      </c>
      <c r="BG61" t="e">
        <f t="shared" si="48"/>
        <v>#VALUE!</v>
      </c>
      <c r="BH61" t="e">
        <f t="shared" si="48"/>
        <v>#VALUE!</v>
      </c>
      <c r="BI61" t="e">
        <f t="shared" si="48"/>
        <v>#VALUE!</v>
      </c>
    </row>
    <row r="62" spans="2:6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AG62" s="1">
        <f t="shared" si="0"/>
        <v>52</v>
      </c>
      <c r="AI62" s="16" t="e">
        <f>INDEX(matrix2,AG62,AD61)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49" ref="AY62:BI62">IF($AJ62=1,AM61,F62-$AI62*AM61)</f>
        <v>#VALUE!</v>
      </c>
      <c r="AZ62" t="e">
        <f t="shared" si="49"/>
        <v>#VALUE!</v>
      </c>
      <c r="BA62" t="e">
        <f t="shared" si="49"/>
        <v>#VALUE!</v>
      </c>
      <c r="BB62" t="e">
        <f t="shared" si="49"/>
        <v>#VALUE!</v>
      </c>
      <c r="BC62" t="e">
        <f t="shared" si="49"/>
        <v>#VALUE!</v>
      </c>
      <c r="BD62" t="e">
        <f t="shared" si="49"/>
        <v>#VALUE!</v>
      </c>
      <c r="BE62" t="e">
        <f t="shared" si="49"/>
        <v>#VALUE!</v>
      </c>
      <c r="BF62" t="e">
        <f t="shared" si="49"/>
        <v>#VALUE!</v>
      </c>
      <c r="BG62" t="e">
        <f t="shared" si="49"/>
        <v>#VALUE!</v>
      </c>
      <c r="BH62" t="e">
        <f t="shared" si="49"/>
        <v>#VALUE!</v>
      </c>
      <c r="BI62" t="e">
        <f t="shared" si="49"/>
        <v>#VALUE!</v>
      </c>
    </row>
    <row r="63" spans="2:33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AG63" s="1">
        <f t="shared" si="0"/>
        <v>53</v>
      </c>
    </row>
    <row r="64" spans="2:33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AA64"/>
      <c r="AB64"/>
      <c r="AF64"/>
      <c r="AG64"/>
    </row>
    <row r="65" spans="2:33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AA65"/>
      <c r="AB65"/>
      <c r="AF65"/>
      <c r="AG65"/>
    </row>
    <row r="66" spans="2:33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AA66"/>
      <c r="AB66"/>
      <c r="AF66"/>
      <c r="AG66"/>
    </row>
    <row r="67" spans="2:33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AA67"/>
      <c r="AB67"/>
      <c r="AF67"/>
      <c r="AG67"/>
    </row>
    <row r="68" spans="2:33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AA68"/>
      <c r="AB68"/>
      <c r="AF68"/>
      <c r="AG68"/>
    </row>
    <row r="69" spans="2:33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AA69"/>
      <c r="AB69"/>
      <c r="AF69"/>
      <c r="AG69"/>
    </row>
    <row r="70" spans="2:33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AA70"/>
      <c r="AB70"/>
      <c r="AF70"/>
      <c r="AG70"/>
    </row>
    <row r="71" spans="2:33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AA71"/>
      <c r="AB71"/>
      <c r="AF71"/>
      <c r="AG71"/>
    </row>
    <row r="72" spans="2:33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AA72"/>
      <c r="AB72"/>
      <c r="AF72"/>
      <c r="AG72"/>
    </row>
    <row r="73" spans="2:33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AA73"/>
      <c r="AB73"/>
      <c r="AF73"/>
      <c r="AG73"/>
    </row>
    <row r="74" spans="2:33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AA74"/>
      <c r="AB74"/>
      <c r="AF74"/>
      <c r="AG74"/>
    </row>
    <row r="75" spans="2:33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96</v>
      </c>
      <c r="X100" s="23" t="s">
        <v>95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97</v>
      </c>
      <c r="X101" s="23" t="s">
        <v>51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52</v>
      </c>
      <c r="X102" s="23" t="s">
        <v>53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54</v>
      </c>
      <c r="X103" s="23" t="s">
        <v>144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 t="s">
        <v>55</v>
      </c>
      <c r="X104" s="23" t="s">
        <v>145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 t="s">
        <v>56</v>
      </c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112</v>
      </c>
      <c r="X106" s="23" t="s">
        <v>113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114</v>
      </c>
      <c r="X107" s="23" t="s">
        <v>43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44</v>
      </c>
      <c r="X108" s="24" t="s">
        <v>126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4" t="s">
        <v>126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4" t="s">
        <v>126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4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17:O20 AM61:AW61 AI59:AI62 AI11:AI14 AI17:AI20 AI23:AI26 AI29:AI32 AI35:AI38 AI41:AI44 AI47:AI50 AI53:AI56 O11:O14 AM13:AW13 AM19:AW19 AM25:AW25 AM31:AW31 AM37:AW37 AM43:AW43 AM49:AW49 AM55:AW55 F17:M20 F11:M11">
    <cfRule type="cellIs" priority="1" dxfId="18" operator="between" stopIfTrue="1">
      <formula>-0.000001</formula>
      <formula>0.0000001</formula>
    </cfRule>
  </conditionalFormatting>
  <conditionalFormatting sqref="K3 C3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9">
      <pane ySplit="7" topLeftCell="BM16" activePane="bottomLeft" state="frozen"/>
      <selection pane="topLeft" activeCell="A9" sqref="A9"/>
      <selection pane="bottomLeft" activeCell="P17" sqref="P17"/>
    </sheetView>
  </sheetViews>
  <sheetFormatPr defaultColWidth="11.00390625" defaultRowHeight="12.75"/>
  <cols>
    <col min="1" max="1" width="2.1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0.12890625" style="1" customWidth="1"/>
    <col min="13" max="13" width="0.2421875" style="1" customWidth="1"/>
    <col min="14" max="14" width="1.37890625" style="1" customWidth="1"/>
    <col min="15" max="15" width="1.003906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8.75" customHeight="1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 thickBot="1">
      <c r="A3" t="s">
        <v>57</v>
      </c>
      <c r="B3"/>
      <c r="C3" s="59" t="str">
        <f>VLOOKUP(A5,instructions10,2)</f>
        <v>Hi,  McGraph and I will be helping out with carrying out the big M method.</v>
      </c>
      <c r="D3" s="59"/>
      <c r="E3" s="59"/>
      <c r="F3" s="59"/>
      <c r="G3" s="59"/>
      <c r="H3" s="59"/>
      <c r="I3" s="2"/>
      <c r="J3" s="2"/>
      <c r="K3" s="59" t="str">
        <f>VLOOKUP(A5,instructions10,4)</f>
        <v>To pivot, you just need to enter the pivot column and the pivot row in the boxes to the left of the tableau.</v>
      </c>
      <c r="L3" s="59"/>
      <c r="M3" s="59"/>
      <c r="N3" s="59"/>
      <c r="O3" s="59"/>
      <c r="P3" s="59"/>
    </row>
    <row r="4" spans="1:19" ht="19.5" hidden="1" thickBot="1" thickTop="1">
      <c r="A4" s="3"/>
      <c r="C4" s="59"/>
      <c r="D4" s="59"/>
      <c r="E4" s="59"/>
      <c r="F4" s="59"/>
      <c r="G4" s="59"/>
      <c r="H4" s="59"/>
      <c r="I4" s="2"/>
      <c r="J4" s="2"/>
      <c r="K4" s="59"/>
      <c r="L4" s="59"/>
      <c r="M4" s="59"/>
      <c r="N4" s="59"/>
      <c r="O4" s="59"/>
      <c r="P4" s="59"/>
      <c r="R4" s="27" t="s">
        <v>92</v>
      </c>
      <c r="S4" s="28">
        <v>-5</v>
      </c>
    </row>
    <row r="5" spans="1:27" ht="18" hidden="1">
      <c r="A5" s="3">
        <v>1</v>
      </c>
      <c r="B5"/>
      <c r="C5" s="59"/>
      <c r="D5" s="59"/>
      <c r="E5" s="59"/>
      <c r="F5" s="59"/>
      <c r="G5" s="59"/>
      <c r="H5" s="59"/>
      <c r="I5" s="2"/>
      <c r="J5" s="2"/>
      <c r="K5" s="59"/>
      <c r="L5" s="59"/>
      <c r="M5" s="59"/>
      <c r="N5" s="59"/>
      <c r="O5" s="59"/>
      <c r="P5" s="59"/>
      <c r="AA5" s="1" t="s">
        <v>45</v>
      </c>
    </row>
    <row r="6" spans="2:28" ht="13.5" hidden="1" thickTop="1">
      <c r="B6"/>
      <c r="C6" s="59"/>
      <c r="D6" s="59"/>
      <c r="E6" s="59"/>
      <c r="F6" s="59"/>
      <c r="G6" s="59"/>
      <c r="H6" s="59"/>
      <c r="I6" s="2"/>
      <c r="J6" s="2"/>
      <c r="K6" s="59"/>
      <c r="L6" s="59"/>
      <c r="M6" s="59"/>
      <c r="N6" s="59"/>
      <c r="O6" s="59"/>
      <c r="P6" s="59"/>
      <c r="AA6" s="4" t="s">
        <v>122</v>
      </c>
      <c r="AB6" s="5">
        <v>2</v>
      </c>
    </row>
    <row r="7" spans="2:28" ht="12.75" hidden="1">
      <c r="B7"/>
      <c r="C7" s="59"/>
      <c r="D7" s="59"/>
      <c r="E7" s="59"/>
      <c r="F7" s="59"/>
      <c r="G7" s="59"/>
      <c r="H7" s="59"/>
      <c r="I7" s="2"/>
      <c r="J7" s="2"/>
      <c r="K7" s="59"/>
      <c r="L7" s="59"/>
      <c r="M7" s="59"/>
      <c r="N7" s="59"/>
      <c r="O7" s="59"/>
      <c r="P7" s="59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L9" s="8"/>
      <c r="M9" s="8"/>
      <c r="N9" s="8"/>
      <c r="P9" s="1"/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169</v>
      </c>
      <c r="L10" s="8" t="s">
        <v>167</v>
      </c>
      <c r="M10" s="8" t="s">
        <v>168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33">
        <v>1</v>
      </c>
      <c r="G11" s="11">
        <v>0</v>
      </c>
      <c r="H11" s="11">
        <v>0</v>
      </c>
      <c r="I11" s="11">
        <v>0</v>
      </c>
      <c r="J11" s="11">
        <v>0</v>
      </c>
      <c r="K11" s="34">
        <v>-1</v>
      </c>
      <c r="L11" s="36">
        <v>0</v>
      </c>
      <c r="M11" s="36">
        <v>0</v>
      </c>
      <c r="N11" s="35"/>
      <c r="O11" s="14"/>
      <c r="P11" s="11">
        <v>-2</v>
      </c>
      <c r="Q11" s="1"/>
      <c r="AA11" s="6" t="s">
        <v>150</v>
      </c>
      <c r="AB11" s="7">
        <v>7</v>
      </c>
      <c r="AF11" s="15">
        <f>MOD(AF13,6)</f>
        <v>4</v>
      </c>
      <c r="AG11" s="1">
        <f aca="true" t="shared" si="0" ref="AG11:AG63">ROW(AE11)-10</f>
        <v>1</v>
      </c>
      <c r="AI11" s="11">
        <f>INDEX(matrix11,AG11,AD13)</f>
        <v>0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</v>
      </c>
      <c r="BA11">
        <f t="shared" si="1"/>
        <v>0</v>
      </c>
      <c r="BB11">
        <f t="shared" si="1"/>
        <v>0</v>
      </c>
      <c r="BC11">
        <f t="shared" si="1"/>
        <v>0</v>
      </c>
      <c r="BD11">
        <f t="shared" si="1"/>
        <v>-1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-2</v>
      </c>
    </row>
    <row r="12" spans="2:61" ht="13.5" thickBot="1">
      <c r="B12" t="s">
        <v>6</v>
      </c>
      <c r="C12"/>
      <c r="D12" t="s">
        <v>7</v>
      </c>
      <c r="E12"/>
      <c r="F12" s="16">
        <v>0</v>
      </c>
      <c r="G12" s="16">
        <v>0</v>
      </c>
      <c r="H12" s="16">
        <v>2</v>
      </c>
      <c r="I12" s="37">
        <v>1</v>
      </c>
      <c r="J12" s="16">
        <v>0</v>
      </c>
      <c r="K12" s="20">
        <v>-1</v>
      </c>
      <c r="L12" s="8">
        <v>0</v>
      </c>
      <c r="M12" s="8">
        <v>0</v>
      </c>
      <c r="N12" s="35"/>
      <c r="O12" s="14"/>
      <c r="P12" s="16">
        <v>4</v>
      </c>
      <c r="Q12" s="1"/>
      <c r="AA12" s="6" t="s">
        <v>92</v>
      </c>
      <c r="AB12" s="7">
        <v>8</v>
      </c>
      <c r="AG12" s="1">
        <f t="shared" si="0"/>
        <v>2</v>
      </c>
      <c r="AI12" s="16">
        <f>INDEX(matrix11,AG12,AD13)</f>
        <v>2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-0.3333333333333333</v>
      </c>
      <c r="BA12">
        <f t="shared" si="2"/>
        <v>0</v>
      </c>
      <c r="BB12">
        <f t="shared" si="2"/>
        <v>1</v>
      </c>
      <c r="BC12">
        <f t="shared" si="2"/>
        <v>0</v>
      </c>
      <c r="BD12">
        <f t="shared" si="2"/>
        <v>-2</v>
      </c>
      <c r="BE12">
        <f t="shared" si="2"/>
        <v>0</v>
      </c>
      <c r="BF12">
        <f t="shared" si="2"/>
        <v>-0.3333333333333333</v>
      </c>
      <c r="BG12">
        <f t="shared" si="2"/>
        <v>0</v>
      </c>
      <c r="BH12">
        <f t="shared" si="2"/>
        <v>0</v>
      </c>
      <c r="BI12">
        <f t="shared" si="2"/>
        <v>3</v>
      </c>
    </row>
    <row r="13" spans="2:61" ht="13.5" thickBot="1">
      <c r="B13" s="17" t="s">
        <v>123</v>
      </c>
      <c r="D13" s="17">
        <v>14</v>
      </c>
      <c r="E13"/>
      <c r="F13" s="16">
        <v>0</v>
      </c>
      <c r="G13" s="16">
        <v>0</v>
      </c>
      <c r="H13" s="16">
        <v>-1</v>
      </c>
      <c r="I13" s="16">
        <v>0</v>
      </c>
      <c r="J13" s="37">
        <v>1</v>
      </c>
      <c r="K13" s="20">
        <v>2</v>
      </c>
      <c r="L13" s="8">
        <v>1</v>
      </c>
      <c r="M13" s="8">
        <v>0</v>
      </c>
      <c r="N13" s="35"/>
      <c r="O13" s="14"/>
      <c r="P13" s="16">
        <v>1</v>
      </c>
      <c r="Q13" s="1"/>
      <c r="AA13" s="6" t="s">
        <v>76</v>
      </c>
      <c r="AB13" s="7">
        <v>9</v>
      </c>
      <c r="AD13" s="17">
        <f>VLOOKUP(B13,alpha,2)</f>
        <v>3</v>
      </c>
      <c r="AE13" s="1"/>
      <c r="AF13" s="17">
        <f>IF(D13&gt;0,D13-10," ")</f>
        <v>4</v>
      </c>
      <c r="AG13" s="1">
        <f t="shared" si="0"/>
        <v>3</v>
      </c>
      <c r="AI13" s="16">
        <f>INDEX(matrix11,AG13,AD13)</f>
        <v>-1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0.16666666666666666</v>
      </c>
      <c r="AO13" s="16">
        <f t="shared" si="3"/>
        <v>1</v>
      </c>
      <c r="AP13" s="16">
        <f t="shared" si="3"/>
        <v>0</v>
      </c>
      <c r="AQ13" s="16">
        <f t="shared" si="3"/>
        <v>0</v>
      </c>
      <c r="AR13" s="16">
        <f t="shared" si="3"/>
        <v>0.5</v>
      </c>
      <c r="AS13" s="16">
        <f t="shared" si="3"/>
        <v>0</v>
      </c>
      <c r="AT13" s="16">
        <f t="shared" si="3"/>
        <v>0.16666666666666666</v>
      </c>
      <c r="AU13" s="16">
        <f t="shared" si="3"/>
        <v>0</v>
      </c>
      <c r="AV13" s="16">
        <f t="shared" si="3"/>
        <v>0</v>
      </c>
      <c r="AW13" s="16">
        <f t="shared" si="3"/>
        <v>0.5</v>
      </c>
      <c r="AY13">
        <f aca="true" t="shared" si="4" ref="AY13:BI13">IF($AJ13=1,AM13,F13-$AI13*AM13)</f>
        <v>0</v>
      </c>
      <c r="AZ13">
        <f t="shared" si="4"/>
        <v>0.16666666666666666</v>
      </c>
      <c r="BA13">
        <f t="shared" si="4"/>
        <v>0</v>
      </c>
      <c r="BB13">
        <f t="shared" si="4"/>
        <v>0</v>
      </c>
      <c r="BC13">
        <f t="shared" si="4"/>
        <v>1</v>
      </c>
      <c r="BD13">
        <f t="shared" si="4"/>
        <v>2.5</v>
      </c>
      <c r="BE13">
        <f t="shared" si="4"/>
        <v>1</v>
      </c>
      <c r="BF13">
        <f t="shared" si="4"/>
        <v>0.16666666666666666</v>
      </c>
      <c r="BG13">
        <f t="shared" si="4"/>
        <v>0</v>
      </c>
      <c r="BH13">
        <f t="shared" si="4"/>
        <v>0</v>
      </c>
      <c r="BI13">
        <f t="shared" si="4"/>
        <v>1.5</v>
      </c>
    </row>
    <row r="14" spans="2:61" ht="12.75">
      <c r="B14"/>
      <c r="C14"/>
      <c r="D14"/>
      <c r="E14"/>
      <c r="F14" s="16">
        <v>0</v>
      </c>
      <c r="G14" s="37">
        <v>1</v>
      </c>
      <c r="H14" s="16">
        <v>6</v>
      </c>
      <c r="I14" s="16">
        <v>0</v>
      </c>
      <c r="J14" s="16">
        <v>0</v>
      </c>
      <c r="K14" s="20">
        <v>3</v>
      </c>
      <c r="L14" s="8">
        <v>0</v>
      </c>
      <c r="M14" s="8">
        <v>1</v>
      </c>
      <c r="N14" s="35"/>
      <c r="O14" s="14"/>
      <c r="P14" s="16">
        <v>3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INDEX(matrix11,AG14,AD13)</f>
        <v>6</v>
      </c>
      <c r="AJ14" s="1">
        <f>IF(AG14=AF13,1,0)</f>
        <v>1</v>
      </c>
      <c r="AK14" s="1">
        <f>IF(AJ14=1,1/AI14,0)</f>
        <v>0.16666666666666666</v>
      </c>
      <c r="AY14">
        <f aca="true" t="shared" si="5" ref="AY14:BI14">IF($AJ14=1,AM13,F14-$AI14*AM13)</f>
        <v>0</v>
      </c>
      <c r="AZ14">
        <f t="shared" si="5"/>
        <v>0.16666666666666666</v>
      </c>
      <c r="BA14">
        <f t="shared" si="5"/>
        <v>1</v>
      </c>
      <c r="BB14">
        <f t="shared" si="5"/>
        <v>0</v>
      </c>
      <c r="BC14">
        <f t="shared" si="5"/>
        <v>0</v>
      </c>
      <c r="BD14">
        <f t="shared" si="5"/>
        <v>0.5</v>
      </c>
      <c r="BE14">
        <f t="shared" si="5"/>
        <v>0</v>
      </c>
      <c r="BF14">
        <f t="shared" si="5"/>
        <v>0.16666666666666666</v>
      </c>
      <c r="BG14">
        <f t="shared" si="5"/>
        <v>0</v>
      </c>
      <c r="BH14">
        <f t="shared" si="5"/>
        <v>0</v>
      </c>
      <c r="BI14">
        <f t="shared" si="5"/>
        <v>0.5</v>
      </c>
    </row>
    <row r="15" spans="2:33" ht="13.5" thickBot="1">
      <c r="B15"/>
      <c r="C15"/>
      <c r="D15"/>
      <c r="E15"/>
      <c r="L15" s="8"/>
      <c r="M15" s="8"/>
      <c r="N15" s="8"/>
      <c r="P15" s="1"/>
      <c r="Q15" s="1"/>
      <c r="AA15" s="18" t="s">
        <v>50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L16" s="8"/>
      <c r="M16" s="8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33">
        <f aca="true" t="shared" si="6" ref="F17:M17">IF($D13&gt;0,AY11," ")</f>
        <v>1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2">
        <f t="shared" si="6"/>
        <v>-1</v>
      </c>
      <c r="L17" s="8">
        <f t="shared" si="6"/>
        <v>0</v>
      </c>
      <c r="M17" s="8">
        <f t="shared" si="6"/>
        <v>0</v>
      </c>
      <c r="N17" s="35"/>
      <c r="O17" s="14"/>
      <c r="P17" s="11">
        <f>IF($D13&gt;0,BI11," ")</f>
        <v>-2</v>
      </c>
      <c r="Q17" s="1"/>
      <c r="AF17" s="15" t="e">
        <f>MOD(AF19,6)</f>
        <v>#VALUE!</v>
      </c>
      <c r="AG17" s="1">
        <f t="shared" si="0"/>
        <v>7</v>
      </c>
      <c r="AI17" s="11" t="e">
        <f>INDEX(matrix11,AG17,AD19)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-0.3333333333333333</v>
      </c>
      <c r="H18" s="16">
        <f t="shared" si="8"/>
        <v>0</v>
      </c>
      <c r="I18" s="16">
        <f t="shared" si="8"/>
        <v>1</v>
      </c>
      <c r="J18" s="16">
        <f t="shared" si="8"/>
        <v>0</v>
      </c>
      <c r="K18" s="20">
        <f t="shared" si="8"/>
        <v>-2</v>
      </c>
      <c r="L18" s="8">
        <f t="shared" si="8"/>
        <v>0</v>
      </c>
      <c r="M18" s="8">
        <f t="shared" si="8"/>
        <v>-0.3333333333333333</v>
      </c>
      <c r="N18" s="35"/>
      <c r="O18" s="14"/>
      <c r="P18" s="16">
        <f>IF($D13&gt;0,BI12," ")</f>
        <v>3</v>
      </c>
      <c r="Q18" s="1"/>
      <c r="AG18" s="1">
        <f t="shared" si="0"/>
        <v>8</v>
      </c>
      <c r="AI18" s="16" t="e">
        <f>INDEX(matrix11,AG18,AD19)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17"/>
      <c r="D19" s="17"/>
      <c r="E19"/>
      <c r="F19" s="16">
        <f aca="true" t="shared" si="10" ref="F19:M19">IF($D13&gt;0,AY13," ")</f>
        <v>0</v>
      </c>
      <c r="G19" s="16">
        <f t="shared" si="10"/>
        <v>0.16666666666666666</v>
      </c>
      <c r="H19" s="16">
        <f t="shared" si="10"/>
        <v>0</v>
      </c>
      <c r="I19" s="16">
        <f t="shared" si="10"/>
        <v>0</v>
      </c>
      <c r="J19" s="16">
        <f t="shared" si="10"/>
        <v>1</v>
      </c>
      <c r="K19" s="20">
        <f t="shared" si="10"/>
        <v>2.5</v>
      </c>
      <c r="L19" s="8">
        <f t="shared" si="10"/>
        <v>1</v>
      </c>
      <c r="M19" s="8">
        <f t="shared" si="10"/>
        <v>0.16666666666666666</v>
      </c>
      <c r="N19" s="35"/>
      <c r="O19" s="14"/>
      <c r="P19" s="16">
        <f>IF($D13&gt;0,BI13," ")</f>
        <v>1.5</v>
      </c>
      <c r="Q19" s="1"/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INDEX(matrix11,AG19,AD19)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0.16666666666666666</v>
      </c>
      <c r="H20" s="16">
        <f t="shared" si="13"/>
        <v>1</v>
      </c>
      <c r="I20" s="16">
        <f t="shared" si="13"/>
        <v>0</v>
      </c>
      <c r="J20" s="16">
        <f t="shared" si="13"/>
        <v>0</v>
      </c>
      <c r="K20" s="20">
        <f t="shared" si="13"/>
        <v>0.5</v>
      </c>
      <c r="L20" s="8">
        <f t="shared" si="13"/>
        <v>0</v>
      </c>
      <c r="M20" s="8">
        <f t="shared" si="13"/>
        <v>0.16666666666666666</v>
      </c>
      <c r="N20" s="35"/>
      <c r="O20" s="14"/>
      <c r="P20" s="16">
        <f>IF($D13&gt;0,BI14," ")</f>
        <v>0.5</v>
      </c>
      <c r="Q20" s="1"/>
      <c r="AG20" s="1">
        <f t="shared" si="0"/>
        <v>10</v>
      </c>
      <c r="AI20" s="16" t="e">
        <f>INDEX(matrix11,AG20,AD19)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L21" s="8"/>
      <c r="M21" s="8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L22" s="8"/>
      <c r="M22" s="8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33" t="str">
        <f aca="true" t="shared" si="15" ref="F23:M23">IF($D19&gt;0,AY17," ")</f>
        <v> </v>
      </c>
      <c r="G23" s="11" t="str">
        <f t="shared" si="15"/>
        <v> </v>
      </c>
      <c r="H23" s="11" t="str">
        <f t="shared" si="15"/>
        <v> </v>
      </c>
      <c r="I23" s="11" t="str">
        <f t="shared" si="15"/>
        <v> </v>
      </c>
      <c r="J23" s="11" t="str">
        <f t="shared" si="15"/>
        <v> </v>
      </c>
      <c r="K23" s="12" t="str">
        <f t="shared" si="15"/>
        <v> </v>
      </c>
      <c r="L23" s="8" t="str">
        <f t="shared" si="15"/>
        <v> </v>
      </c>
      <c r="M23" s="8" t="str">
        <f t="shared" si="15"/>
        <v> </v>
      </c>
      <c r="N23" s="35"/>
      <c r="O23" s="14"/>
      <c r="P23" s="11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INDEX(matrix11,AG23,AD25)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 t="str">
        <f aca="true" t="shared" si="17" ref="F24:M24">IF($D19&gt;0,AY18," ")</f>
        <v> </v>
      </c>
      <c r="G24" s="16" t="str">
        <f t="shared" si="17"/>
        <v> </v>
      </c>
      <c r="H24" s="16" t="str">
        <f t="shared" si="17"/>
        <v> </v>
      </c>
      <c r="I24" s="16" t="str">
        <f t="shared" si="17"/>
        <v> </v>
      </c>
      <c r="J24" s="16" t="str">
        <f t="shared" si="17"/>
        <v> </v>
      </c>
      <c r="K24" s="20" t="str">
        <f t="shared" si="17"/>
        <v> </v>
      </c>
      <c r="L24" s="8" t="str">
        <f t="shared" si="17"/>
        <v> </v>
      </c>
      <c r="M24" s="8" t="str">
        <f t="shared" si="17"/>
        <v> </v>
      </c>
      <c r="N24" s="35"/>
      <c r="O24" s="14"/>
      <c r="P24" s="16" t="str">
        <f>IF($D19&gt;0,BI18," ")</f>
        <v> </v>
      </c>
      <c r="Q24" s="1"/>
      <c r="AG24" s="1">
        <f t="shared" si="0"/>
        <v>14</v>
      </c>
      <c r="AI24" s="16" t="e">
        <f>INDEX(matrix11,AG24,AD25)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17"/>
      <c r="D25" s="17"/>
      <c r="E25"/>
      <c r="F25" s="16" t="str">
        <f aca="true" t="shared" si="19" ref="F25:M25">IF($D19&gt;0,AY19," ")</f>
        <v> </v>
      </c>
      <c r="G25" s="16" t="str">
        <f t="shared" si="19"/>
        <v> </v>
      </c>
      <c r="H25" s="16" t="str">
        <f t="shared" si="19"/>
        <v> </v>
      </c>
      <c r="I25" s="16" t="str">
        <f t="shared" si="19"/>
        <v> </v>
      </c>
      <c r="J25" s="16" t="str">
        <f t="shared" si="19"/>
        <v> </v>
      </c>
      <c r="K25" s="20" t="str">
        <f t="shared" si="19"/>
        <v> </v>
      </c>
      <c r="L25" s="8" t="str">
        <f t="shared" si="19"/>
        <v> </v>
      </c>
      <c r="M25" s="8" t="str">
        <f t="shared" si="19"/>
        <v> </v>
      </c>
      <c r="N25" s="35"/>
      <c r="O25" s="14"/>
      <c r="P25" s="16" t="str">
        <f>IF($D19&gt;0,BI19," ")</f>
        <v> </v>
      </c>
      <c r="Q25" s="1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INDEX(matrix11,AG25,AD25)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 t="str">
        <f aca="true" t="shared" si="22" ref="F26:M26">IF($D19&gt;0,AY20," ")</f>
        <v> </v>
      </c>
      <c r="G26" s="16" t="str">
        <f t="shared" si="22"/>
        <v> </v>
      </c>
      <c r="H26" s="16" t="str">
        <f t="shared" si="22"/>
        <v> </v>
      </c>
      <c r="I26" s="16" t="str">
        <f t="shared" si="22"/>
        <v> </v>
      </c>
      <c r="J26" s="16" t="str">
        <f t="shared" si="22"/>
        <v> </v>
      </c>
      <c r="K26" s="20" t="str">
        <f t="shared" si="22"/>
        <v> </v>
      </c>
      <c r="L26" s="8" t="str">
        <f t="shared" si="22"/>
        <v> </v>
      </c>
      <c r="M26" s="8" t="str">
        <f t="shared" si="22"/>
        <v> </v>
      </c>
      <c r="N26" s="35"/>
      <c r="O26" s="14"/>
      <c r="P26" s="16" t="str">
        <f>IF($D19&gt;0,BI20," ")</f>
        <v> </v>
      </c>
      <c r="Q26" s="1"/>
      <c r="AG26" s="1">
        <f t="shared" si="0"/>
        <v>16</v>
      </c>
      <c r="AI26" s="16" t="e">
        <f>INDEX(matrix11,AG26,AD25)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L27" s="8"/>
      <c r="M27" s="8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L28" s="8"/>
      <c r="M28" s="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2" t="str">
        <f t="shared" si="24"/>
        <v> </v>
      </c>
      <c r="L29" s="8" t="str">
        <f t="shared" si="24"/>
        <v> </v>
      </c>
      <c r="M29" s="8" t="str">
        <f t="shared" si="24"/>
        <v> </v>
      </c>
      <c r="N29" s="35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INDEX(matrix11,AG29,AD31)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20" t="str">
        <f t="shared" si="26"/>
        <v> </v>
      </c>
      <c r="L30" s="8" t="str">
        <f t="shared" si="26"/>
        <v> </v>
      </c>
      <c r="M30" s="8" t="str">
        <f t="shared" si="26"/>
        <v> </v>
      </c>
      <c r="N30" s="35"/>
      <c r="O30" s="14"/>
      <c r="P30" s="16" t="str">
        <f>IF($D25&gt;0,BI24," ")</f>
        <v> </v>
      </c>
      <c r="Q30" s="1"/>
      <c r="AG30" s="1">
        <f t="shared" si="0"/>
        <v>20</v>
      </c>
      <c r="AI30" s="16" t="e">
        <f>INDEX(matrix11,AG30,AD31)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20" t="str">
        <f t="shared" si="28"/>
        <v> </v>
      </c>
      <c r="L31" s="8" t="str">
        <f t="shared" si="28"/>
        <v> </v>
      </c>
      <c r="M31" s="8" t="str">
        <f t="shared" si="28"/>
        <v> </v>
      </c>
      <c r="N31" s="35"/>
      <c r="O31" s="14"/>
      <c r="P31" s="16" t="str">
        <f>IF($D25&gt;0,BI25," ")</f>
        <v> 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INDEX(matrix11,AG31,AD31)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20" t="str">
        <f t="shared" si="31"/>
        <v> </v>
      </c>
      <c r="L32" s="8" t="str">
        <f t="shared" si="31"/>
        <v> </v>
      </c>
      <c r="M32" s="8" t="str">
        <f t="shared" si="31"/>
        <v> </v>
      </c>
      <c r="N32" s="35"/>
      <c r="O32" s="14"/>
      <c r="P32" s="16" t="str">
        <f>IF($D25&gt;0,BI26," ")</f>
        <v> </v>
      </c>
      <c r="Q32" s="1"/>
      <c r="AG32" s="1">
        <f t="shared" si="0"/>
        <v>22</v>
      </c>
      <c r="AI32" s="16" t="e">
        <f>INDEX(matrix11,AG32,AD31)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L33" s="8"/>
      <c r="M33" s="8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L34" s="8"/>
      <c r="M34" s="8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2" t="str">
        <f t="shared" si="33"/>
        <v> </v>
      </c>
      <c r="L35" s="8" t="str">
        <f t="shared" si="33"/>
        <v> </v>
      </c>
      <c r="M35" s="8" t="str">
        <f t="shared" si="33"/>
        <v> </v>
      </c>
      <c r="N35" s="35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INDEX(matrix11,AG35,AD37)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20" t="str">
        <f t="shared" si="35"/>
        <v> </v>
      </c>
      <c r="L36" s="8" t="str">
        <f t="shared" si="35"/>
        <v> </v>
      </c>
      <c r="M36" s="8" t="str">
        <f t="shared" si="35"/>
        <v> </v>
      </c>
      <c r="N36" s="35"/>
      <c r="O36" s="14"/>
      <c r="P36" s="16" t="str">
        <f>IF($D31&gt;0,BI30," ")</f>
        <v> </v>
      </c>
      <c r="Q36" s="1"/>
      <c r="AG36" s="1">
        <f t="shared" si="0"/>
        <v>26</v>
      </c>
      <c r="AI36" s="16" t="e">
        <f>INDEX(matrix11,AG36,AD37)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20" t="str">
        <f t="shared" si="37"/>
        <v> </v>
      </c>
      <c r="L37" s="8" t="str">
        <f t="shared" si="37"/>
        <v> </v>
      </c>
      <c r="M37" s="8" t="str">
        <f t="shared" si="37"/>
        <v> </v>
      </c>
      <c r="N37" s="35"/>
      <c r="O37" s="14"/>
      <c r="P37" s="16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INDEX(matrix11,AG37,AD37)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20" t="str">
        <f t="shared" si="40"/>
        <v> </v>
      </c>
      <c r="L38" s="8" t="str">
        <f t="shared" si="40"/>
        <v> </v>
      </c>
      <c r="M38" s="8" t="str">
        <f t="shared" si="40"/>
        <v> </v>
      </c>
      <c r="N38" s="35"/>
      <c r="O38" s="14"/>
      <c r="P38" s="16" t="str">
        <f>IF($D31&gt;0,BI32," ")</f>
        <v> </v>
      </c>
      <c r="Q38" s="1"/>
      <c r="AG38" s="1">
        <f t="shared" si="0"/>
        <v>28</v>
      </c>
      <c r="AI38" s="16" t="e">
        <f>INDEX(matrix11,AG38,AD37)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L39" s="8"/>
      <c r="M39" s="8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L40" s="8"/>
      <c r="M40" s="8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2" t="str">
        <f t="shared" si="42"/>
        <v> </v>
      </c>
      <c r="L41" s="8" t="str">
        <f t="shared" si="42"/>
        <v> </v>
      </c>
      <c r="M41" s="8" t="str">
        <f t="shared" si="42"/>
        <v> </v>
      </c>
      <c r="N41" s="35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INDEX(matrix11,AG41,AD43)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20" t="str">
        <f t="shared" si="44"/>
        <v> </v>
      </c>
      <c r="L42" s="8" t="str">
        <f t="shared" si="44"/>
        <v> </v>
      </c>
      <c r="M42" s="8" t="str">
        <f t="shared" si="44"/>
        <v> </v>
      </c>
      <c r="N42" s="35"/>
      <c r="O42" s="14"/>
      <c r="P42" s="16" t="str">
        <f>IF($D37&gt;0,BI36," ")</f>
        <v> </v>
      </c>
      <c r="Q42" s="1"/>
      <c r="AG42" s="1">
        <f t="shared" si="0"/>
        <v>32</v>
      </c>
      <c r="AI42" s="16" t="e">
        <f>INDEX(matrix11,AG42,AD43)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20" t="str">
        <f t="shared" si="46"/>
        <v> </v>
      </c>
      <c r="L43" s="8" t="str">
        <f t="shared" si="46"/>
        <v> </v>
      </c>
      <c r="M43" s="8" t="str">
        <f t="shared" si="46"/>
        <v> </v>
      </c>
      <c r="N43" s="35"/>
      <c r="O43" s="14"/>
      <c r="P43" s="16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INDEX(matrix11,AG43,AD43)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7" ref="AM43:AW43">SUMPRODUCT($AK41:$AK44,F41:F44)</f>
        <v>0</v>
      </c>
      <c r="AN43" s="16">
        <f t="shared" si="47"/>
        <v>0</v>
      </c>
      <c r="AO43" s="16">
        <f t="shared" si="47"/>
        <v>0</v>
      </c>
      <c r="AP43" s="16">
        <f t="shared" si="47"/>
        <v>0</v>
      </c>
      <c r="AQ43" s="16">
        <f t="shared" si="47"/>
        <v>0</v>
      </c>
      <c r="AR43" s="16">
        <f t="shared" si="47"/>
        <v>0</v>
      </c>
      <c r="AS43" s="16">
        <f t="shared" si="47"/>
        <v>0</v>
      </c>
      <c r="AT43" s="16">
        <f t="shared" si="47"/>
        <v>0</v>
      </c>
      <c r="AU43" s="16">
        <f t="shared" si="47"/>
        <v>0</v>
      </c>
      <c r="AV43" s="16">
        <f t="shared" si="47"/>
        <v>0</v>
      </c>
      <c r="AW43" s="16">
        <f t="shared" si="47"/>
        <v>0</v>
      </c>
      <c r="AY43" t="e">
        <f aca="true" t="shared" si="48" ref="AY43:BI43">IF($AJ43=1,AM43,F43-$AI43*AM43)</f>
        <v>#VALUE!</v>
      </c>
      <c r="AZ43" t="e">
        <f t="shared" si="48"/>
        <v>#VALUE!</v>
      </c>
      <c r="BA43" t="e">
        <f t="shared" si="48"/>
        <v>#VALUE!</v>
      </c>
      <c r="BB43" t="e">
        <f t="shared" si="48"/>
        <v>#VALUE!</v>
      </c>
      <c r="BC43" t="e">
        <f t="shared" si="48"/>
        <v>#VALUE!</v>
      </c>
      <c r="BD43" t="e">
        <f t="shared" si="48"/>
        <v>#VALUE!</v>
      </c>
      <c r="BE43" t="e">
        <f t="shared" si="48"/>
        <v>#VALUE!</v>
      </c>
      <c r="BF43" t="e">
        <f t="shared" si="48"/>
        <v>#VALUE!</v>
      </c>
      <c r="BG43" t="e">
        <f t="shared" si="48"/>
        <v>#VALUE!</v>
      </c>
      <c r="BH43" t="e">
        <f t="shared" si="48"/>
        <v>#VALUE!</v>
      </c>
      <c r="BI43" t="e">
        <f t="shared" si="48"/>
        <v>#VALUE!</v>
      </c>
    </row>
    <row r="44" spans="2:61" ht="12.75">
      <c r="B44"/>
      <c r="C44"/>
      <c r="D44"/>
      <c r="E44"/>
      <c r="F44" s="16" t="str">
        <f aca="true" t="shared" si="49" ref="F44:M44">IF($D37&gt;0,AY38," ")</f>
        <v> </v>
      </c>
      <c r="G44" s="16" t="str">
        <f t="shared" si="49"/>
        <v> </v>
      </c>
      <c r="H44" s="16" t="str">
        <f t="shared" si="49"/>
        <v> </v>
      </c>
      <c r="I44" s="16" t="str">
        <f t="shared" si="49"/>
        <v> </v>
      </c>
      <c r="J44" s="16" t="str">
        <f t="shared" si="49"/>
        <v> </v>
      </c>
      <c r="K44" s="20" t="str">
        <f t="shared" si="49"/>
        <v> </v>
      </c>
      <c r="L44" s="8" t="str">
        <f t="shared" si="49"/>
        <v> </v>
      </c>
      <c r="M44" s="8" t="str">
        <f t="shared" si="49"/>
        <v> </v>
      </c>
      <c r="N44" s="35"/>
      <c r="O44" s="14"/>
      <c r="P44" s="16" t="str">
        <f>IF($D37&gt;0,BI38," ")</f>
        <v> </v>
      </c>
      <c r="Q44" s="1"/>
      <c r="AG44" s="1">
        <f t="shared" si="0"/>
        <v>34</v>
      </c>
      <c r="AI44" s="16" t="e">
        <f>INDEX(matrix11,AG44,AD43)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0" ref="AY44:BI44">IF($AJ44=1,AM43,F44-$AI44*AM43)</f>
        <v>#VALUE!</v>
      </c>
      <c r="AZ44" t="e">
        <f t="shared" si="50"/>
        <v>#VALUE!</v>
      </c>
      <c r="BA44" t="e">
        <f t="shared" si="50"/>
        <v>#VALUE!</v>
      </c>
      <c r="BB44" t="e">
        <f t="shared" si="50"/>
        <v>#VALUE!</v>
      </c>
      <c r="BC44" t="e">
        <f t="shared" si="50"/>
        <v>#VALUE!</v>
      </c>
      <c r="BD44" t="e">
        <f t="shared" si="50"/>
        <v>#VALUE!</v>
      </c>
      <c r="BE44" t="e">
        <f t="shared" si="50"/>
        <v>#VALUE!</v>
      </c>
      <c r="BF44" t="e">
        <f t="shared" si="50"/>
        <v>#VALUE!</v>
      </c>
      <c r="BG44" t="e">
        <f t="shared" si="50"/>
        <v>#VALUE!</v>
      </c>
      <c r="BH44" t="e">
        <f t="shared" si="50"/>
        <v>#VALUE!</v>
      </c>
      <c r="BI44" t="e">
        <f t="shared" si="50"/>
        <v>#VALUE!</v>
      </c>
    </row>
    <row r="45" spans="2:33" ht="12.75">
      <c r="B45"/>
      <c r="C45"/>
      <c r="D45"/>
      <c r="E45"/>
      <c r="L45" s="8"/>
      <c r="M45" s="8"/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L46" s="8"/>
      <c r="M46" s="8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51" ref="F47:M47">IF($D43&gt;0,AY41," ")</f>
        <v> </v>
      </c>
      <c r="G47" s="11" t="str">
        <f t="shared" si="51"/>
        <v> </v>
      </c>
      <c r="H47" s="11" t="str">
        <f t="shared" si="51"/>
        <v> </v>
      </c>
      <c r="I47" s="11" t="str">
        <f t="shared" si="51"/>
        <v> </v>
      </c>
      <c r="J47" s="11" t="str">
        <f t="shared" si="51"/>
        <v> </v>
      </c>
      <c r="K47" s="12" t="str">
        <f t="shared" si="51"/>
        <v> </v>
      </c>
      <c r="L47" s="8" t="str">
        <f t="shared" si="51"/>
        <v> </v>
      </c>
      <c r="M47" s="8" t="str">
        <f t="shared" si="51"/>
        <v> </v>
      </c>
      <c r="N47" s="35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INDEX(matrix11,AG47,AD49)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2" ref="AY47:BI47">IF($AJ47=1,AM49,F47-$AI47*AM49)</f>
        <v>#VALUE!</v>
      </c>
      <c r="AZ47" t="e">
        <f t="shared" si="52"/>
        <v>#VALUE!</v>
      </c>
      <c r="BA47" t="e">
        <f t="shared" si="52"/>
        <v>#VALUE!</v>
      </c>
      <c r="BB47" t="e">
        <f t="shared" si="52"/>
        <v>#VALUE!</v>
      </c>
      <c r="BC47" t="e">
        <f t="shared" si="52"/>
        <v>#VALUE!</v>
      </c>
      <c r="BD47" t="e">
        <f t="shared" si="52"/>
        <v>#VALUE!</v>
      </c>
      <c r="BE47" t="e">
        <f t="shared" si="52"/>
        <v>#VALUE!</v>
      </c>
      <c r="BF47" t="e">
        <f t="shared" si="52"/>
        <v>#VALUE!</v>
      </c>
      <c r="BG47" t="e">
        <f t="shared" si="52"/>
        <v>#VALUE!</v>
      </c>
      <c r="BH47" t="e">
        <f t="shared" si="52"/>
        <v>#VALUE!</v>
      </c>
      <c r="BI47" t="e">
        <f t="shared" si="52"/>
        <v>#VALUE!</v>
      </c>
    </row>
    <row r="48" spans="2:61" ht="13.5" thickBot="1">
      <c r="B48"/>
      <c r="C48"/>
      <c r="D48"/>
      <c r="E48"/>
      <c r="F48" s="16" t="str">
        <f aca="true" t="shared" si="53" ref="F48:M48">IF($D43&gt;0,AY42," ")</f>
        <v> </v>
      </c>
      <c r="G48" s="16" t="str">
        <f t="shared" si="53"/>
        <v> </v>
      </c>
      <c r="H48" s="16" t="str">
        <f t="shared" si="53"/>
        <v> </v>
      </c>
      <c r="I48" s="16" t="str">
        <f t="shared" si="53"/>
        <v> </v>
      </c>
      <c r="J48" s="16" t="str">
        <f t="shared" si="53"/>
        <v> </v>
      </c>
      <c r="K48" s="20" t="str">
        <f t="shared" si="53"/>
        <v> </v>
      </c>
      <c r="L48" s="8" t="str">
        <f t="shared" si="53"/>
        <v> </v>
      </c>
      <c r="M48" s="8" t="str">
        <f t="shared" si="53"/>
        <v> </v>
      </c>
      <c r="N48" s="35"/>
      <c r="O48" s="14"/>
      <c r="P48" s="16" t="str">
        <f>IF($D43&gt;0,BI42," ")</f>
        <v> </v>
      </c>
      <c r="Q48" s="1"/>
      <c r="AG48" s="1">
        <f t="shared" si="0"/>
        <v>38</v>
      </c>
      <c r="AI48" s="16" t="e">
        <f>INDEX(matrix11,AG48,AD49)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4" ref="AY48:BI48">IF($AJ48=1,AM49,F48-$AI48*AM49)</f>
        <v>#VALUE!</v>
      </c>
      <c r="AZ48" t="e">
        <f t="shared" si="54"/>
        <v>#VALUE!</v>
      </c>
      <c r="BA48" t="e">
        <f t="shared" si="54"/>
        <v>#VALUE!</v>
      </c>
      <c r="BB48" t="e">
        <f t="shared" si="54"/>
        <v>#VALUE!</v>
      </c>
      <c r="BC48" t="e">
        <f t="shared" si="54"/>
        <v>#VALUE!</v>
      </c>
      <c r="BD48" t="e">
        <f t="shared" si="54"/>
        <v>#VALUE!</v>
      </c>
      <c r="BE48" t="e">
        <f t="shared" si="54"/>
        <v>#VALUE!</v>
      </c>
      <c r="BF48" t="e">
        <f t="shared" si="54"/>
        <v>#VALUE!</v>
      </c>
      <c r="BG48" t="e">
        <f t="shared" si="54"/>
        <v>#VALUE!</v>
      </c>
      <c r="BH48" t="e">
        <f t="shared" si="54"/>
        <v>#VALUE!</v>
      </c>
      <c r="BI48" t="e">
        <f t="shared" si="54"/>
        <v>#VALUE!</v>
      </c>
    </row>
    <row r="49" spans="2:61" ht="13.5" thickBot="1">
      <c r="B49" s="17"/>
      <c r="D49" s="17"/>
      <c r="E49"/>
      <c r="F49" s="16" t="str">
        <f aca="true" t="shared" si="55" ref="F49:M49">IF($D43&gt;0,AY43," ")</f>
        <v> </v>
      </c>
      <c r="G49" s="16" t="str">
        <f t="shared" si="55"/>
        <v> </v>
      </c>
      <c r="H49" s="16" t="str">
        <f t="shared" si="55"/>
        <v> </v>
      </c>
      <c r="I49" s="16" t="str">
        <f t="shared" si="55"/>
        <v> </v>
      </c>
      <c r="J49" s="16" t="str">
        <f t="shared" si="55"/>
        <v> </v>
      </c>
      <c r="K49" s="20" t="str">
        <f t="shared" si="55"/>
        <v> </v>
      </c>
      <c r="L49" s="8" t="str">
        <f t="shared" si="55"/>
        <v> </v>
      </c>
      <c r="M49" s="8" t="str">
        <f t="shared" si="55"/>
        <v> </v>
      </c>
      <c r="N49" s="35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INDEX(matrix11,AG49,AD49)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6" ref="AM49:AW49">SUMPRODUCT($AK47:$AK50,F47:F50)</f>
        <v>0</v>
      </c>
      <c r="AN49" s="16">
        <f t="shared" si="56"/>
        <v>0</v>
      </c>
      <c r="AO49" s="16">
        <f t="shared" si="56"/>
        <v>0</v>
      </c>
      <c r="AP49" s="16">
        <f t="shared" si="56"/>
        <v>0</v>
      </c>
      <c r="AQ49" s="16">
        <f t="shared" si="56"/>
        <v>0</v>
      </c>
      <c r="AR49" s="16">
        <f t="shared" si="56"/>
        <v>0</v>
      </c>
      <c r="AS49" s="16">
        <f t="shared" si="56"/>
        <v>0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0</v>
      </c>
      <c r="AY49" t="e">
        <f aca="true" t="shared" si="57" ref="AY49:BI49">IF($AJ49=1,AM49,F49-$AI49*AM49)</f>
        <v>#VALUE!</v>
      </c>
      <c r="AZ49" t="e">
        <f t="shared" si="57"/>
        <v>#VALUE!</v>
      </c>
      <c r="BA49" t="e">
        <f t="shared" si="57"/>
        <v>#VALUE!</v>
      </c>
      <c r="BB49" t="e">
        <f t="shared" si="57"/>
        <v>#VALUE!</v>
      </c>
      <c r="BC49" t="e">
        <f t="shared" si="57"/>
        <v>#VALUE!</v>
      </c>
      <c r="BD49" t="e">
        <f t="shared" si="57"/>
        <v>#VALUE!</v>
      </c>
      <c r="BE49" t="e">
        <f t="shared" si="57"/>
        <v>#VALUE!</v>
      </c>
      <c r="BF49" t="e">
        <f t="shared" si="57"/>
        <v>#VALUE!</v>
      </c>
      <c r="BG49" t="e">
        <f t="shared" si="57"/>
        <v>#VALUE!</v>
      </c>
      <c r="BH49" t="e">
        <f t="shared" si="57"/>
        <v>#VALUE!</v>
      </c>
      <c r="BI49" t="e">
        <f t="shared" si="57"/>
        <v>#VALUE!</v>
      </c>
    </row>
    <row r="50" spans="2:61" ht="12.75">
      <c r="B50"/>
      <c r="C50"/>
      <c r="D50"/>
      <c r="E50"/>
      <c r="F50" s="16" t="str">
        <f aca="true" t="shared" si="58" ref="F50:M50">IF($D43&gt;0,AY44," ")</f>
        <v> </v>
      </c>
      <c r="G50" s="16" t="str">
        <f t="shared" si="58"/>
        <v> </v>
      </c>
      <c r="H50" s="16" t="str">
        <f t="shared" si="58"/>
        <v> </v>
      </c>
      <c r="I50" s="16" t="str">
        <f t="shared" si="58"/>
        <v> </v>
      </c>
      <c r="J50" s="16" t="str">
        <f t="shared" si="58"/>
        <v> </v>
      </c>
      <c r="K50" s="20" t="str">
        <f t="shared" si="58"/>
        <v> </v>
      </c>
      <c r="L50" s="8" t="str">
        <f t="shared" si="58"/>
        <v> </v>
      </c>
      <c r="M50" s="8" t="str">
        <f t="shared" si="58"/>
        <v> </v>
      </c>
      <c r="N50" s="35"/>
      <c r="O50" s="14"/>
      <c r="P50" s="16" t="str">
        <f>IF($D43&gt;0,BI44," ")</f>
        <v> </v>
      </c>
      <c r="Q50" s="1"/>
      <c r="AG50" s="1">
        <f t="shared" si="0"/>
        <v>40</v>
      </c>
      <c r="AI50" s="16" t="e">
        <f>INDEX(matrix11,AG50,AD49)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9" ref="AY50:BI50">IF($AJ50=1,AM49,F50-$AI50*AM49)</f>
        <v>#VALUE!</v>
      </c>
      <c r="AZ50" t="e">
        <f t="shared" si="59"/>
        <v>#VALUE!</v>
      </c>
      <c r="BA50" t="e">
        <f t="shared" si="59"/>
        <v>#VALUE!</v>
      </c>
      <c r="BB50" t="e">
        <f t="shared" si="59"/>
        <v>#VALUE!</v>
      </c>
      <c r="BC50" t="e">
        <f t="shared" si="59"/>
        <v>#VALUE!</v>
      </c>
      <c r="BD50" t="e">
        <f t="shared" si="59"/>
        <v>#VALUE!</v>
      </c>
      <c r="BE50" t="e">
        <f t="shared" si="59"/>
        <v>#VALUE!</v>
      </c>
      <c r="BF50" t="e">
        <f t="shared" si="59"/>
        <v>#VALUE!</v>
      </c>
      <c r="BG50" t="e">
        <f t="shared" si="59"/>
        <v>#VALUE!</v>
      </c>
      <c r="BH50" t="e">
        <f t="shared" si="59"/>
        <v>#VALUE!</v>
      </c>
      <c r="BI50" t="e">
        <f t="shared" si="59"/>
        <v>#VALUE!</v>
      </c>
    </row>
    <row r="51" spans="2:33" ht="12.75">
      <c r="B51"/>
      <c r="C51"/>
      <c r="D51"/>
      <c r="E51"/>
      <c r="L51" s="8"/>
      <c r="M51" s="8"/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L52" s="8"/>
      <c r="M52" s="8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60" ref="F53:M53">IF($D49&gt;0,AY47," ")</f>
        <v> </v>
      </c>
      <c r="G53" s="11" t="str">
        <f t="shared" si="60"/>
        <v> </v>
      </c>
      <c r="H53" s="11" t="str">
        <f t="shared" si="60"/>
        <v> </v>
      </c>
      <c r="I53" s="11" t="str">
        <f t="shared" si="60"/>
        <v> </v>
      </c>
      <c r="J53" s="11" t="str">
        <f t="shared" si="60"/>
        <v> </v>
      </c>
      <c r="K53" s="12" t="str">
        <f t="shared" si="60"/>
        <v> </v>
      </c>
      <c r="L53" s="8" t="str">
        <f t="shared" si="60"/>
        <v> </v>
      </c>
      <c r="M53" s="8" t="str">
        <f t="shared" si="60"/>
        <v> </v>
      </c>
      <c r="N53" s="35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INDEX(matrix11,AG53,AD55)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1" ref="AY53:BI53">IF($AJ53=1,AM55,F53-$AI53*AM55)</f>
        <v>#VALUE!</v>
      </c>
      <c r="AZ53" t="e">
        <f t="shared" si="61"/>
        <v>#VALUE!</v>
      </c>
      <c r="BA53" t="e">
        <f t="shared" si="61"/>
        <v>#VALUE!</v>
      </c>
      <c r="BB53" t="e">
        <f t="shared" si="61"/>
        <v>#VALUE!</v>
      </c>
      <c r="BC53" t="e">
        <f t="shared" si="61"/>
        <v>#VALUE!</v>
      </c>
      <c r="BD53" t="e">
        <f t="shared" si="61"/>
        <v>#VALUE!</v>
      </c>
      <c r="BE53" t="e">
        <f t="shared" si="61"/>
        <v>#VALUE!</v>
      </c>
      <c r="BF53" t="e">
        <f t="shared" si="61"/>
        <v>#VALUE!</v>
      </c>
      <c r="BG53" t="e">
        <f t="shared" si="61"/>
        <v>#VALUE!</v>
      </c>
      <c r="BH53" t="e">
        <f t="shared" si="61"/>
        <v>#VALUE!</v>
      </c>
      <c r="BI53" t="e">
        <f t="shared" si="61"/>
        <v>#VALUE!</v>
      </c>
    </row>
    <row r="54" spans="2:61" ht="13.5" thickBot="1">
      <c r="B54"/>
      <c r="C54"/>
      <c r="D54"/>
      <c r="E54"/>
      <c r="F54" s="16" t="str">
        <f aca="true" t="shared" si="62" ref="F54:M54">IF($D49&gt;0,AY48," ")</f>
        <v> </v>
      </c>
      <c r="G54" s="16" t="str">
        <f t="shared" si="62"/>
        <v> </v>
      </c>
      <c r="H54" s="16" t="str">
        <f t="shared" si="62"/>
        <v> </v>
      </c>
      <c r="I54" s="16" t="str">
        <f t="shared" si="62"/>
        <v> </v>
      </c>
      <c r="J54" s="16" t="str">
        <f t="shared" si="62"/>
        <v> </v>
      </c>
      <c r="K54" s="20" t="str">
        <f t="shared" si="62"/>
        <v> </v>
      </c>
      <c r="L54" s="8" t="str">
        <f t="shared" si="62"/>
        <v> </v>
      </c>
      <c r="M54" s="8" t="str">
        <f t="shared" si="62"/>
        <v> </v>
      </c>
      <c r="N54" s="35"/>
      <c r="O54" s="14"/>
      <c r="P54" s="16" t="str">
        <f>IF($D49&gt;0,BI48," ")</f>
        <v> </v>
      </c>
      <c r="Q54" s="1"/>
      <c r="AG54" s="1">
        <f t="shared" si="0"/>
        <v>44</v>
      </c>
      <c r="AI54" s="16" t="e">
        <f>INDEX(matrix11,AG54,AD55)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3" ref="AY54:BI54">IF($AJ54=1,AM55,F54-$AI54*AM55)</f>
        <v>#VALUE!</v>
      </c>
      <c r="AZ54" t="e">
        <f t="shared" si="63"/>
        <v>#VALUE!</v>
      </c>
      <c r="BA54" t="e">
        <f t="shared" si="63"/>
        <v>#VALUE!</v>
      </c>
      <c r="BB54" t="e">
        <f t="shared" si="63"/>
        <v>#VALUE!</v>
      </c>
      <c r="BC54" t="e">
        <f t="shared" si="63"/>
        <v>#VALUE!</v>
      </c>
      <c r="BD54" t="e">
        <f t="shared" si="63"/>
        <v>#VALUE!</v>
      </c>
      <c r="BE54" t="e">
        <f t="shared" si="63"/>
        <v>#VALUE!</v>
      </c>
      <c r="BF54" t="e">
        <f t="shared" si="63"/>
        <v>#VALUE!</v>
      </c>
      <c r="BG54" t="e">
        <f t="shared" si="63"/>
        <v>#VALUE!</v>
      </c>
      <c r="BH54" t="e">
        <f t="shared" si="63"/>
        <v>#VALUE!</v>
      </c>
      <c r="BI54" t="e">
        <f t="shared" si="63"/>
        <v>#VALUE!</v>
      </c>
    </row>
    <row r="55" spans="2:61" ht="13.5" thickBot="1">
      <c r="B55" s="17"/>
      <c r="D55" s="17"/>
      <c r="E55"/>
      <c r="F55" s="16" t="str">
        <f aca="true" t="shared" si="64" ref="F55:M55">IF($D49&gt;0,AY49," ")</f>
        <v> </v>
      </c>
      <c r="G55" s="16" t="str">
        <f t="shared" si="64"/>
        <v> </v>
      </c>
      <c r="H55" s="16" t="str">
        <f t="shared" si="64"/>
        <v> </v>
      </c>
      <c r="I55" s="16" t="str">
        <f t="shared" si="64"/>
        <v> </v>
      </c>
      <c r="J55" s="16" t="str">
        <f t="shared" si="64"/>
        <v> </v>
      </c>
      <c r="K55" s="20" t="str">
        <f t="shared" si="64"/>
        <v> </v>
      </c>
      <c r="L55" s="8" t="str">
        <f t="shared" si="64"/>
        <v> </v>
      </c>
      <c r="M55" s="8" t="str">
        <f t="shared" si="64"/>
        <v> </v>
      </c>
      <c r="N55" s="35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INDEX(matrix11,AG55,AD55)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5" ref="AM55:AW55">SUMPRODUCT($AK53:$AK56,F53:F56)</f>
        <v>0</v>
      </c>
      <c r="AN55" s="16">
        <f t="shared" si="65"/>
        <v>0</v>
      </c>
      <c r="AO55" s="16">
        <f t="shared" si="65"/>
        <v>0</v>
      </c>
      <c r="AP55" s="16">
        <f t="shared" si="65"/>
        <v>0</v>
      </c>
      <c r="AQ55" s="16">
        <f t="shared" si="65"/>
        <v>0</v>
      </c>
      <c r="AR55" s="16">
        <f t="shared" si="65"/>
        <v>0</v>
      </c>
      <c r="AS55" s="16">
        <f t="shared" si="65"/>
        <v>0</v>
      </c>
      <c r="AT55" s="16">
        <f t="shared" si="65"/>
        <v>0</v>
      </c>
      <c r="AU55" s="16">
        <f t="shared" si="65"/>
        <v>0</v>
      </c>
      <c r="AV55" s="16">
        <f t="shared" si="65"/>
        <v>0</v>
      </c>
      <c r="AW55" s="16">
        <f t="shared" si="65"/>
        <v>0</v>
      </c>
      <c r="AY55" t="e">
        <f aca="true" t="shared" si="66" ref="AY55:BI55">IF($AJ55=1,AM55,F55-$AI55*AM55)</f>
        <v>#VALUE!</v>
      </c>
      <c r="AZ55" t="e">
        <f t="shared" si="66"/>
        <v>#VALUE!</v>
      </c>
      <c r="BA55" t="e">
        <f t="shared" si="66"/>
        <v>#VALUE!</v>
      </c>
      <c r="BB55" t="e">
        <f t="shared" si="66"/>
        <v>#VALUE!</v>
      </c>
      <c r="BC55" t="e">
        <f t="shared" si="66"/>
        <v>#VALUE!</v>
      </c>
      <c r="BD55" t="e">
        <f t="shared" si="66"/>
        <v>#VALUE!</v>
      </c>
      <c r="BE55" t="e">
        <f t="shared" si="66"/>
        <v>#VALUE!</v>
      </c>
      <c r="BF55" t="e">
        <f t="shared" si="66"/>
        <v>#VALUE!</v>
      </c>
      <c r="BG55" t="e">
        <f t="shared" si="66"/>
        <v>#VALUE!</v>
      </c>
      <c r="BH55" t="e">
        <f t="shared" si="66"/>
        <v>#VALUE!</v>
      </c>
      <c r="BI55" t="e">
        <f t="shared" si="66"/>
        <v>#VALUE!</v>
      </c>
    </row>
    <row r="56" spans="2:61" ht="12.75">
      <c r="B56"/>
      <c r="C56"/>
      <c r="D56"/>
      <c r="E56"/>
      <c r="F56" s="16" t="str">
        <f aca="true" t="shared" si="67" ref="F56:M56">IF($D49&gt;0,AY50," ")</f>
        <v> </v>
      </c>
      <c r="G56" s="16" t="str">
        <f t="shared" si="67"/>
        <v> </v>
      </c>
      <c r="H56" s="16" t="str">
        <f t="shared" si="67"/>
        <v> </v>
      </c>
      <c r="I56" s="16" t="str">
        <f t="shared" si="67"/>
        <v> </v>
      </c>
      <c r="J56" s="16" t="str">
        <f t="shared" si="67"/>
        <v> </v>
      </c>
      <c r="K56" s="20" t="str">
        <f t="shared" si="67"/>
        <v> </v>
      </c>
      <c r="L56" s="8" t="str">
        <f t="shared" si="67"/>
        <v> </v>
      </c>
      <c r="M56" s="8" t="str">
        <f t="shared" si="67"/>
        <v> </v>
      </c>
      <c r="N56" s="35"/>
      <c r="O56" s="14"/>
      <c r="P56" s="16" t="str">
        <f>IF($D49&gt;0,BI50," ")</f>
        <v> </v>
      </c>
      <c r="Q56" s="1"/>
      <c r="AG56" s="1">
        <f t="shared" si="0"/>
        <v>46</v>
      </c>
      <c r="AI56" s="16" t="e">
        <f>INDEX(matrix11,AG56,AD55)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8" ref="AY56:BI56">IF($AJ56=1,AM55,F56-$AI56*AM55)</f>
        <v>#VALUE!</v>
      </c>
      <c r="AZ56" t="e">
        <f t="shared" si="68"/>
        <v>#VALUE!</v>
      </c>
      <c r="BA56" t="e">
        <f t="shared" si="68"/>
        <v>#VALUE!</v>
      </c>
      <c r="BB56" t="e">
        <f t="shared" si="68"/>
        <v>#VALUE!</v>
      </c>
      <c r="BC56" t="e">
        <f t="shared" si="68"/>
        <v>#VALUE!</v>
      </c>
      <c r="BD56" t="e">
        <f t="shared" si="68"/>
        <v>#VALUE!</v>
      </c>
      <c r="BE56" t="e">
        <f t="shared" si="68"/>
        <v>#VALUE!</v>
      </c>
      <c r="BF56" t="e">
        <f t="shared" si="68"/>
        <v>#VALUE!</v>
      </c>
      <c r="BG56" t="e">
        <f t="shared" si="68"/>
        <v>#VALUE!</v>
      </c>
      <c r="BH56" t="e">
        <f t="shared" si="68"/>
        <v>#VALUE!</v>
      </c>
      <c r="BI56" t="e">
        <f t="shared" si="68"/>
        <v>#VALUE!</v>
      </c>
    </row>
    <row r="57" spans="2:33" ht="12.75">
      <c r="B57"/>
      <c r="C57"/>
      <c r="D57"/>
      <c r="E57"/>
      <c r="L57" s="8"/>
      <c r="M57" s="8"/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L58" s="8"/>
      <c r="M58" s="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69" ref="F59:N59">IF($D55&gt;0,AY53," ")</f>
        <v> </v>
      </c>
      <c r="G59" s="11" t="str">
        <f t="shared" si="69"/>
        <v> </v>
      </c>
      <c r="H59" s="11" t="str">
        <f t="shared" si="69"/>
        <v> </v>
      </c>
      <c r="I59" s="11" t="str">
        <f t="shared" si="69"/>
        <v> </v>
      </c>
      <c r="J59" s="11" t="str">
        <f t="shared" si="69"/>
        <v> </v>
      </c>
      <c r="K59" s="12" t="str">
        <f t="shared" si="69"/>
        <v> </v>
      </c>
      <c r="L59" s="8" t="str">
        <f t="shared" si="69"/>
        <v> </v>
      </c>
      <c r="M59" s="8" t="str">
        <f t="shared" si="69"/>
        <v> </v>
      </c>
      <c r="N59" s="35" t="str">
        <f t="shared" si="69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INDEX(matrix11,AG59,AD61)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0" ref="AY59:BI59">IF($AJ59=1,AM61,F59-$AI59*AM61)</f>
        <v>#VALUE!</v>
      </c>
      <c r="AZ59" t="e">
        <f t="shared" si="70"/>
        <v>#VALUE!</v>
      </c>
      <c r="BA59" t="e">
        <f t="shared" si="70"/>
        <v>#VALUE!</v>
      </c>
      <c r="BB59" t="e">
        <f t="shared" si="70"/>
        <v>#VALUE!</v>
      </c>
      <c r="BC59" t="e">
        <f t="shared" si="70"/>
        <v>#VALUE!</v>
      </c>
      <c r="BD59" t="e">
        <f t="shared" si="70"/>
        <v>#VALUE!</v>
      </c>
      <c r="BE59" t="e">
        <f t="shared" si="70"/>
        <v>#VALUE!</v>
      </c>
      <c r="BF59" t="e">
        <f t="shared" si="70"/>
        <v>#VALUE!</v>
      </c>
      <c r="BG59" t="e">
        <f t="shared" si="70"/>
        <v>#VALUE!</v>
      </c>
      <c r="BH59" t="e">
        <f t="shared" si="70"/>
        <v>#VALUE!</v>
      </c>
      <c r="BI59" t="e">
        <f t="shared" si="70"/>
        <v>#VALUE!</v>
      </c>
    </row>
    <row r="60" spans="2:61" ht="13.5" thickBot="1">
      <c r="B60"/>
      <c r="C60"/>
      <c r="D60"/>
      <c r="E60"/>
      <c r="F60" s="16" t="str">
        <f aca="true" t="shared" si="71" ref="F60:N60">IF($D55&gt;0,AY54," ")</f>
        <v> </v>
      </c>
      <c r="G60" s="16" t="str">
        <f t="shared" si="71"/>
        <v> </v>
      </c>
      <c r="H60" s="16" t="str">
        <f t="shared" si="71"/>
        <v> </v>
      </c>
      <c r="I60" s="16" t="str">
        <f t="shared" si="71"/>
        <v> </v>
      </c>
      <c r="J60" s="16" t="str">
        <f t="shared" si="71"/>
        <v> </v>
      </c>
      <c r="K60" s="20" t="str">
        <f t="shared" si="71"/>
        <v> </v>
      </c>
      <c r="L60" s="8" t="str">
        <f t="shared" si="71"/>
        <v> </v>
      </c>
      <c r="M60" s="8" t="str">
        <f t="shared" si="71"/>
        <v> </v>
      </c>
      <c r="N60" s="35" t="str">
        <f t="shared" si="71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INDEX(matrix11,AG60,AD61)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2" ref="AY60:BI60">IF($AJ60=1,AM61,F60-$AI60*AM61)</f>
        <v>#VALUE!</v>
      </c>
      <c r="AZ60" t="e">
        <f t="shared" si="72"/>
        <v>#VALUE!</v>
      </c>
      <c r="BA60" t="e">
        <f t="shared" si="72"/>
        <v>#VALUE!</v>
      </c>
      <c r="BB60" t="e">
        <f t="shared" si="72"/>
        <v>#VALUE!</v>
      </c>
      <c r="BC60" t="e">
        <f t="shared" si="72"/>
        <v>#VALUE!</v>
      </c>
      <c r="BD60" t="e">
        <f t="shared" si="72"/>
        <v>#VALUE!</v>
      </c>
      <c r="BE60" t="e">
        <f t="shared" si="72"/>
        <v>#VALUE!</v>
      </c>
      <c r="BF60" t="e">
        <f t="shared" si="72"/>
        <v>#VALUE!</v>
      </c>
      <c r="BG60" t="e">
        <f t="shared" si="72"/>
        <v>#VALUE!</v>
      </c>
      <c r="BH60" t="e">
        <f t="shared" si="72"/>
        <v>#VALUE!</v>
      </c>
      <c r="BI60" t="e">
        <f t="shared" si="72"/>
        <v>#VALUE!</v>
      </c>
    </row>
    <row r="61" spans="2:61" ht="13.5" thickBot="1">
      <c r="B61" s="17"/>
      <c r="D61" s="17"/>
      <c r="E61"/>
      <c r="F61" s="16" t="str">
        <f aca="true" t="shared" si="73" ref="F61:N61">IF($D55&gt;0,AY55," ")</f>
        <v> </v>
      </c>
      <c r="G61" s="16" t="str">
        <f t="shared" si="73"/>
        <v> </v>
      </c>
      <c r="H61" s="16" t="str">
        <f t="shared" si="73"/>
        <v> </v>
      </c>
      <c r="I61" s="16" t="str">
        <f t="shared" si="73"/>
        <v> </v>
      </c>
      <c r="J61" s="16" t="str">
        <f t="shared" si="73"/>
        <v> </v>
      </c>
      <c r="K61" s="20" t="str">
        <f t="shared" si="73"/>
        <v> </v>
      </c>
      <c r="L61" s="8" t="str">
        <f t="shared" si="73"/>
        <v> </v>
      </c>
      <c r="M61" s="8" t="str">
        <f t="shared" si="73"/>
        <v> </v>
      </c>
      <c r="N61" s="35" t="str">
        <f t="shared" si="73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INDEX(matrix11,AG61,AD61)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4" ref="AM61:AW61">SUMPRODUCT($AK59:$AK62,F59:F62)</f>
        <v>0</v>
      </c>
      <c r="AN61" s="16">
        <f t="shared" si="74"/>
        <v>0</v>
      </c>
      <c r="AO61" s="16">
        <f t="shared" si="74"/>
        <v>0</v>
      </c>
      <c r="AP61" s="16">
        <f t="shared" si="74"/>
        <v>0</v>
      </c>
      <c r="AQ61" s="16">
        <f t="shared" si="74"/>
        <v>0</v>
      </c>
      <c r="AR61" s="16">
        <f t="shared" si="74"/>
        <v>0</v>
      </c>
      <c r="AS61" s="16">
        <f t="shared" si="74"/>
        <v>0</v>
      </c>
      <c r="AT61" s="16">
        <f t="shared" si="74"/>
        <v>0</v>
      </c>
      <c r="AU61" s="16">
        <f t="shared" si="74"/>
        <v>0</v>
      </c>
      <c r="AV61" s="16">
        <f t="shared" si="74"/>
        <v>0</v>
      </c>
      <c r="AW61" s="16">
        <f t="shared" si="74"/>
        <v>0</v>
      </c>
      <c r="AY61" t="e">
        <f aca="true" t="shared" si="75" ref="AY61:BI61">IF($AJ61=1,AM61,F61-$AI61*AM61)</f>
        <v>#VALUE!</v>
      </c>
      <c r="AZ61" t="e">
        <f t="shared" si="75"/>
        <v>#VALUE!</v>
      </c>
      <c r="BA61" t="e">
        <f t="shared" si="75"/>
        <v>#VALUE!</v>
      </c>
      <c r="BB61" t="e">
        <f t="shared" si="75"/>
        <v>#VALUE!</v>
      </c>
      <c r="BC61" t="e">
        <f t="shared" si="75"/>
        <v>#VALUE!</v>
      </c>
      <c r="BD61" t="e">
        <f t="shared" si="75"/>
        <v>#VALUE!</v>
      </c>
      <c r="BE61" t="e">
        <f t="shared" si="75"/>
        <v>#VALUE!</v>
      </c>
      <c r="BF61" t="e">
        <f t="shared" si="75"/>
        <v>#VALUE!</v>
      </c>
      <c r="BG61" t="e">
        <f t="shared" si="75"/>
        <v>#VALUE!</v>
      </c>
      <c r="BH61" t="e">
        <f t="shared" si="75"/>
        <v>#VALUE!</v>
      </c>
      <c r="BI61" t="e">
        <f t="shared" si="75"/>
        <v>#VALUE!</v>
      </c>
    </row>
    <row r="62" spans="2:61" ht="12.75">
      <c r="B62"/>
      <c r="C62"/>
      <c r="D62"/>
      <c r="E62"/>
      <c r="F62" s="16" t="str">
        <f aca="true" t="shared" si="76" ref="F62:N62">IF($D55&gt;0,AY56," ")</f>
        <v> </v>
      </c>
      <c r="G62" s="16" t="str">
        <f t="shared" si="76"/>
        <v> </v>
      </c>
      <c r="H62" s="16" t="str">
        <f t="shared" si="76"/>
        <v> </v>
      </c>
      <c r="I62" s="16" t="str">
        <f t="shared" si="76"/>
        <v> </v>
      </c>
      <c r="J62" s="16" t="str">
        <f t="shared" si="76"/>
        <v> </v>
      </c>
      <c r="K62" s="20" t="str">
        <f t="shared" si="76"/>
        <v> </v>
      </c>
      <c r="L62" s="8" t="str">
        <f t="shared" si="76"/>
        <v> </v>
      </c>
      <c r="M62" s="8" t="str">
        <f t="shared" si="76"/>
        <v> </v>
      </c>
      <c r="N62" s="35" t="str">
        <f t="shared" si="76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INDEX(matrix11,AG62,AD61)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7" ref="AY62:BI62">IF($AJ62=1,AM61,F62-$AI62*AM61)</f>
        <v>#VALUE!</v>
      </c>
      <c r="AZ62" t="e">
        <f t="shared" si="77"/>
        <v>#VALUE!</v>
      </c>
      <c r="BA62" t="e">
        <f t="shared" si="77"/>
        <v>#VALUE!</v>
      </c>
      <c r="BB62" t="e">
        <f t="shared" si="77"/>
        <v>#VALUE!</v>
      </c>
      <c r="BC62" t="e">
        <f t="shared" si="77"/>
        <v>#VALUE!</v>
      </c>
      <c r="BD62" t="e">
        <f t="shared" si="77"/>
        <v>#VALUE!</v>
      </c>
      <c r="BE62" t="e">
        <f t="shared" si="77"/>
        <v>#VALUE!</v>
      </c>
      <c r="BF62" t="e">
        <f t="shared" si="77"/>
        <v>#VALUE!</v>
      </c>
      <c r="BG62" t="e">
        <f t="shared" si="77"/>
        <v>#VALUE!</v>
      </c>
      <c r="BH62" t="e">
        <f t="shared" si="77"/>
        <v>#VALUE!</v>
      </c>
      <c r="BI62" t="e">
        <f t="shared" si="77"/>
        <v>#VALUE!</v>
      </c>
    </row>
    <row r="63" spans="2:33" ht="12.75">
      <c r="B63"/>
      <c r="C63"/>
      <c r="D63"/>
      <c r="E63"/>
      <c r="L63" s="8"/>
      <c r="M63" s="8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L64" s="8"/>
      <c r="M64" s="21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8" ref="F65:N65">IF($D61&gt;0,AY59," ")</f>
        <v> </v>
      </c>
      <c r="G65" s="11" t="str">
        <f t="shared" si="78"/>
        <v> </v>
      </c>
      <c r="H65" s="11" t="str">
        <f t="shared" si="78"/>
        <v> </v>
      </c>
      <c r="I65" s="11" t="str">
        <f t="shared" si="78"/>
        <v> </v>
      </c>
      <c r="J65" s="11" t="str">
        <f t="shared" si="78"/>
        <v> </v>
      </c>
      <c r="K65" s="12" t="str">
        <f t="shared" si="78"/>
        <v> </v>
      </c>
      <c r="L65" s="8" t="str">
        <f t="shared" si="78"/>
        <v> </v>
      </c>
      <c r="M65" s="8" t="str">
        <f t="shared" si="78"/>
        <v> </v>
      </c>
      <c r="N65" s="35" t="str">
        <f t="shared" si="78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9" ref="F66:N66">IF($D61&gt;0,AY60," ")</f>
        <v> </v>
      </c>
      <c r="G66" s="16" t="str">
        <f t="shared" si="79"/>
        <v> </v>
      </c>
      <c r="H66" s="16" t="str">
        <f t="shared" si="79"/>
        <v> </v>
      </c>
      <c r="I66" s="16" t="str">
        <f t="shared" si="79"/>
        <v> </v>
      </c>
      <c r="J66" s="16" t="str">
        <f t="shared" si="79"/>
        <v> </v>
      </c>
      <c r="K66" s="20" t="str">
        <f t="shared" si="79"/>
        <v> </v>
      </c>
      <c r="L66" s="8" t="str">
        <f t="shared" si="79"/>
        <v> </v>
      </c>
      <c r="M66" s="8" t="str">
        <f t="shared" si="79"/>
        <v> </v>
      </c>
      <c r="N66" s="35" t="str">
        <f t="shared" si="79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0" ref="F67:N67">IF($D61&gt;0,AY61," ")</f>
        <v> </v>
      </c>
      <c r="G67" s="16" t="str">
        <f t="shared" si="80"/>
        <v> </v>
      </c>
      <c r="H67" s="16" t="str">
        <f t="shared" si="80"/>
        <v> </v>
      </c>
      <c r="I67" s="16" t="str">
        <f t="shared" si="80"/>
        <v> </v>
      </c>
      <c r="J67" s="16" t="str">
        <f t="shared" si="80"/>
        <v> </v>
      </c>
      <c r="K67" s="20" t="str">
        <f t="shared" si="80"/>
        <v> </v>
      </c>
      <c r="L67" s="8" t="str">
        <f t="shared" si="80"/>
        <v> </v>
      </c>
      <c r="M67" s="8" t="str">
        <f t="shared" si="80"/>
        <v> </v>
      </c>
      <c r="N67" s="35" t="str">
        <f t="shared" si="80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1" ref="F68:N68">IF($D61&gt;0,AY62," ")</f>
        <v> </v>
      </c>
      <c r="G68" s="16" t="str">
        <f t="shared" si="81"/>
        <v> </v>
      </c>
      <c r="H68" s="16" t="str">
        <f t="shared" si="81"/>
        <v> </v>
      </c>
      <c r="I68" s="16" t="str">
        <f t="shared" si="81"/>
        <v> </v>
      </c>
      <c r="J68" s="16" t="str">
        <f t="shared" si="81"/>
        <v> </v>
      </c>
      <c r="K68" s="20" t="str">
        <f t="shared" si="81"/>
        <v> </v>
      </c>
      <c r="L68" s="8" t="str">
        <f t="shared" si="81"/>
        <v> </v>
      </c>
      <c r="M68" s="8" t="str">
        <f t="shared" si="81"/>
        <v> </v>
      </c>
      <c r="N68" s="35" t="str">
        <f t="shared" si="81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2" ref="F71:N71">IF($D67&gt;0,AY65," ")</f>
        <v> </v>
      </c>
      <c r="G71" s="11" t="str">
        <f t="shared" si="82"/>
        <v> </v>
      </c>
      <c r="H71" s="11" t="str">
        <f t="shared" si="82"/>
        <v> </v>
      </c>
      <c r="I71" s="11" t="str">
        <f t="shared" si="82"/>
        <v> </v>
      </c>
      <c r="J71" s="11" t="str">
        <f t="shared" si="82"/>
        <v> </v>
      </c>
      <c r="K71" s="11" t="str">
        <f t="shared" si="82"/>
        <v> </v>
      </c>
      <c r="L71" s="11" t="str">
        <f t="shared" si="82"/>
        <v> </v>
      </c>
      <c r="M71" s="12" t="str">
        <f t="shared" si="82"/>
        <v> </v>
      </c>
      <c r="N71" s="13" t="str">
        <f t="shared" si="82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3" ref="F72:N72">IF($D67&gt;0,AY66," ")</f>
        <v> </v>
      </c>
      <c r="G72" s="16" t="str">
        <f t="shared" si="83"/>
        <v> </v>
      </c>
      <c r="H72" s="16" t="str">
        <f t="shared" si="83"/>
        <v> </v>
      </c>
      <c r="I72" s="16" t="str">
        <f t="shared" si="83"/>
        <v> </v>
      </c>
      <c r="J72" s="16" t="str">
        <f t="shared" si="83"/>
        <v> </v>
      </c>
      <c r="K72" s="16" t="str">
        <f t="shared" si="83"/>
        <v> </v>
      </c>
      <c r="L72" s="16" t="str">
        <f t="shared" si="83"/>
        <v> </v>
      </c>
      <c r="M72" s="20" t="str">
        <f t="shared" si="83"/>
        <v> </v>
      </c>
      <c r="N72" s="13" t="str">
        <f t="shared" si="83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4" ref="F73:N73">IF($D67&gt;0,AY67," ")</f>
        <v> </v>
      </c>
      <c r="G73" s="16" t="str">
        <f t="shared" si="84"/>
        <v> </v>
      </c>
      <c r="H73" s="16" t="str">
        <f t="shared" si="84"/>
        <v> </v>
      </c>
      <c r="I73" s="16" t="str">
        <f t="shared" si="84"/>
        <v> </v>
      </c>
      <c r="J73" s="16" t="str">
        <f t="shared" si="84"/>
        <v> </v>
      </c>
      <c r="K73" s="16" t="str">
        <f t="shared" si="84"/>
        <v> </v>
      </c>
      <c r="L73" s="16" t="str">
        <f t="shared" si="84"/>
        <v> </v>
      </c>
      <c r="M73" s="20" t="str">
        <f t="shared" si="84"/>
        <v> </v>
      </c>
      <c r="N73" s="13" t="str">
        <f t="shared" si="84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5" ref="F74:N74">IF($D67&gt;0,AY68," ")</f>
        <v> </v>
      </c>
      <c r="G74" s="16" t="str">
        <f t="shared" si="85"/>
        <v> </v>
      </c>
      <c r="H74" s="16" t="str">
        <f t="shared" si="85"/>
        <v> </v>
      </c>
      <c r="I74" s="16" t="str">
        <f t="shared" si="85"/>
        <v> </v>
      </c>
      <c r="J74" s="16" t="str">
        <f t="shared" si="85"/>
        <v> </v>
      </c>
      <c r="K74" s="16" t="str">
        <f t="shared" si="85"/>
        <v> </v>
      </c>
      <c r="L74" s="16" t="str">
        <f t="shared" si="85"/>
        <v> </v>
      </c>
      <c r="M74" s="20" t="str">
        <f t="shared" si="85"/>
        <v> </v>
      </c>
      <c r="N74" s="13" t="str">
        <f t="shared" si="85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170</v>
      </c>
      <c r="X100" s="23" t="s">
        <v>171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97</v>
      </c>
      <c r="X101" s="23" t="s">
        <v>51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52</v>
      </c>
      <c r="X102" s="23" t="s">
        <v>53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54</v>
      </c>
      <c r="X103" s="23" t="s">
        <v>172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 t="s">
        <v>55</v>
      </c>
      <c r="X104" s="23" t="s">
        <v>173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 t="s">
        <v>174</v>
      </c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165</v>
      </c>
      <c r="X106" s="23" t="s">
        <v>166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114</v>
      </c>
      <c r="X107" s="23" t="s">
        <v>43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44</v>
      </c>
      <c r="X108" s="24" t="s">
        <v>126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4" t="s">
        <v>126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4" t="s">
        <v>126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4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G11 I11:M11">
    <cfRule type="cellIs" priority="1" dxfId="18" operator="between" stopIfTrue="1">
      <formula>-0.000001</formula>
      <formula>0.0000001</formula>
    </cfRule>
  </conditionalFormatting>
  <conditionalFormatting sqref="K3 C3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10">
      <selection activeCell="P15" sqref="P15"/>
    </sheetView>
  </sheetViews>
  <sheetFormatPr defaultColWidth="11.00390625" defaultRowHeight="12.75"/>
  <cols>
    <col min="1" max="1" width="3.37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9.00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>
      <c r="A3" t="s">
        <v>57</v>
      </c>
      <c r="B3"/>
      <c r="C3" s="59" t="str">
        <f>VLOOKUP(A5,instructions10,2)</f>
        <v>Hi,  This problem is dealing with the perturbation method for linear programming.</v>
      </c>
      <c r="D3" s="60"/>
      <c r="E3" s="60"/>
      <c r="F3" s="60"/>
      <c r="G3" s="60"/>
      <c r="H3" s="60"/>
      <c r="I3" s="2"/>
      <c r="J3" s="2"/>
      <c r="K3" s="59" t="str">
        <f>VLOOKUP(A5,instructions10,4)</f>
        <v>This method is discussed in the tutorial on degeneracy</v>
      </c>
      <c r="L3" s="60"/>
      <c r="M3" s="60"/>
      <c r="N3" s="60"/>
      <c r="O3" s="60"/>
      <c r="P3" s="60"/>
    </row>
    <row r="4" spans="1:18" ht="18" hidden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  <c r="R4" s="27"/>
    </row>
    <row r="5" spans="1:27" ht="18.75" hidden="1" thickBot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45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 s="30"/>
      <c r="H8" s="30"/>
      <c r="I8" s="30"/>
      <c r="J8" s="30"/>
      <c r="K8"/>
      <c r="L8"/>
      <c r="M8"/>
      <c r="N8"/>
      <c r="O8"/>
      <c r="P8"/>
      <c r="AA8" s="6" t="s">
        <v>104</v>
      </c>
      <c r="AB8" s="7">
        <v>4</v>
      </c>
    </row>
    <row r="9" spans="2:28" ht="12.75">
      <c r="B9"/>
      <c r="C9"/>
      <c r="D9"/>
      <c r="E9"/>
      <c r="F9" s="30"/>
      <c r="G9" s="30"/>
      <c r="H9" s="30"/>
      <c r="I9" s="30"/>
      <c r="J9" s="30"/>
      <c r="N9" s="8"/>
      <c r="P9" s="32">
        <v>0</v>
      </c>
      <c r="Q9" s="1"/>
      <c r="AA9" s="6" t="s">
        <v>105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106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5.75">
      <c r="B11" t="s">
        <v>107</v>
      </c>
      <c r="C11"/>
      <c r="D11" t="s">
        <v>107</v>
      </c>
      <c r="E11"/>
      <c r="F11" s="11">
        <v>1</v>
      </c>
      <c r="G11" s="11">
        <v>0.75</v>
      </c>
      <c r="H11" s="11">
        <v>-20</v>
      </c>
      <c r="I11" s="11">
        <v>0.5</v>
      </c>
      <c r="J11" s="11">
        <v>-6</v>
      </c>
      <c r="K11" s="29">
        <v>0</v>
      </c>
      <c r="L11" s="29">
        <v>0</v>
      </c>
      <c r="M11" s="29">
        <v>0</v>
      </c>
      <c r="N11" s="13"/>
      <c r="O11" s="14"/>
      <c r="P11" s="11">
        <v>-3</v>
      </c>
      <c r="Q11" s="1"/>
      <c r="AA11" s="6" t="s">
        <v>89</v>
      </c>
      <c r="AB11" s="7">
        <v>7</v>
      </c>
      <c r="AF11" s="15">
        <f>MOD(AF13,6)</f>
        <v>3</v>
      </c>
      <c r="AG11" s="1">
        <f aca="true" t="shared" si="0" ref="AG11:AG42">ROW(AE11)-10</f>
        <v>1</v>
      </c>
      <c r="AI11" s="11">
        <f>INDEX(matrix7,AG11,AD13)</f>
        <v>0.75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</v>
      </c>
      <c r="BA11">
        <f t="shared" si="1"/>
        <v>-2</v>
      </c>
      <c r="BB11">
        <f t="shared" si="1"/>
        <v>1.25</v>
      </c>
      <c r="BC11">
        <f t="shared" si="1"/>
        <v>-10.5</v>
      </c>
      <c r="BD11">
        <f t="shared" si="1"/>
        <v>0</v>
      </c>
      <c r="BE11">
        <f t="shared" si="1"/>
        <v>-1.5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-3</v>
      </c>
    </row>
    <row r="12" spans="2:61" ht="13.5" thickBot="1">
      <c r="B12" t="s">
        <v>90</v>
      </c>
      <c r="C12"/>
      <c r="D12" t="s">
        <v>91</v>
      </c>
      <c r="E12"/>
      <c r="F12" s="16">
        <v>0</v>
      </c>
      <c r="G12" s="16">
        <v>0.25</v>
      </c>
      <c r="H12" s="16">
        <v>-8</v>
      </c>
      <c r="I12" s="16">
        <v>-1</v>
      </c>
      <c r="J12" s="16">
        <v>9</v>
      </c>
      <c r="K12" s="16">
        <v>1</v>
      </c>
      <c r="L12" s="16">
        <v>0</v>
      </c>
      <c r="M12" s="16">
        <v>0</v>
      </c>
      <c r="N12" s="13"/>
      <c r="O12" s="14"/>
      <c r="P12" s="16">
        <v>0</v>
      </c>
      <c r="Q12" s="1"/>
      <c r="AA12" s="6" t="s">
        <v>92</v>
      </c>
      <c r="AB12" s="7">
        <v>8</v>
      </c>
      <c r="AG12" s="1">
        <f t="shared" si="0"/>
        <v>2</v>
      </c>
      <c r="AI12" s="16">
        <f>INDEX(matrix7,AG12,AD13)</f>
        <v>0.25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0</v>
      </c>
      <c r="BA12">
        <f t="shared" si="2"/>
        <v>-2</v>
      </c>
      <c r="BB12">
        <f t="shared" si="2"/>
        <v>-0.75</v>
      </c>
      <c r="BC12">
        <f t="shared" si="2"/>
        <v>7.5</v>
      </c>
      <c r="BD12">
        <f t="shared" si="2"/>
        <v>1</v>
      </c>
      <c r="BE12">
        <f t="shared" si="2"/>
        <v>-0.5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0</v>
      </c>
    </row>
    <row r="13" spans="2:61" ht="13.5" thickBot="1">
      <c r="B13" s="17" t="s">
        <v>122</v>
      </c>
      <c r="D13" s="17">
        <v>13</v>
      </c>
      <c r="E13"/>
      <c r="F13" s="16">
        <v>0</v>
      </c>
      <c r="G13" s="16">
        <v>0.5</v>
      </c>
      <c r="H13" s="16">
        <v>-12</v>
      </c>
      <c r="I13" s="16">
        <v>-0.5</v>
      </c>
      <c r="J13" s="16">
        <v>3</v>
      </c>
      <c r="K13" s="16">
        <v>0</v>
      </c>
      <c r="L13" s="16">
        <v>1</v>
      </c>
      <c r="M13" s="16">
        <v>0</v>
      </c>
      <c r="N13" s="13"/>
      <c r="O13" s="14"/>
      <c r="P13" s="16">
        <v>0</v>
      </c>
      <c r="Q13" s="1"/>
      <c r="AA13" s="6" t="s">
        <v>108</v>
      </c>
      <c r="AB13" s="7">
        <v>9</v>
      </c>
      <c r="AD13" s="17">
        <f>VLOOKUP(B13,alpha,2)</f>
        <v>2</v>
      </c>
      <c r="AE13" s="1"/>
      <c r="AF13" s="17">
        <f>IF(D13&gt;0,D13-10," ")</f>
        <v>3</v>
      </c>
      <c r="AG13" s="1">
        <f t="shared" si="0"/>
        <v>3</v>
      </c>
      <c r="AI13" s="16">
        <f>INDEX(matrix7,AG13,AD13)</f>
        <v>0.5</v>
      </c>
      <c r="AJ13" s="1">
        <f>IF(AG13=AF13,1,0)</f>
        <v>1</v>
      </c>
      <c r="AK13" s="1">
        <f>IF(AJ13=1,1/AI13,0)</f>
        <v>2</v>
      </c>
      <c r="AM13" s="16">
        <f aca="true" t="shared" si="3" ref="AM13:AW13">SUMPRODUCT($AK11:$AK14,F11:F14)</f>
        <v>0</v>
      </c>
      <c r="AN13" s="16">
        <f t="shared" si="3"/>
        <v>1</v>
      </c>
      <c r="AO13" s="16">
        <f t="shared" si="3"/>
        <v>-24</v>
      </c>
      <c r="AP13" s="16">
        <f t="shared" si="3"/>
        <v>-1</v>
      </c>
      <c r="AQ13" s="16">
        <f t="shared" si="3"/>
        <v>6</v>
      </c>
      <c r="AR13" s="16">
        <f t="shared" si="3"/>
        <v>0</v>
      </c>
      <c r="AS13" s="16">
        <f t="shared" si="3"/>
        <v>2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>
        <f aca="true" t="shared" si="4" ref="AY13:BI13">IF($AJ13=1,AM13,F13-$AI13*AM13)</f>
        <v>0</v>
      </c>
      <c r="AZ13">
        <f t="shared" si="4"/>
        <v>1</v>
      </c>
      <c r="BA13">
        <f t="shared" si="4"/>
        <v>-24</v>
      </c>
      <c r="BB13">
        <f t="shared" si="4"/>
        <v>-1</v>
      </c>
      <c r="BC13">
        <f t="shared" si="4"/>
        <v>6</v>
      </c>
      <c r="BD13">
        <f t="shared" si="4"/>
        <v>0</v>
      </c>
      <c r="BE13">
        <f t="shared" si="4"/>
        <v>2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3"/>
      <c r="O14" s="14"/>
      <c r="P14" s="16">
        <v>1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INDEX(matrix7,AG14,AD13)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0</v>
      </c>
      <c r="BA14">
        <f t="shared" si="5"/>
        <v>0</v>
      </c>
      <c r="BB14">
        <f t="shared" si="5"/>
        <v>1</v>
      </c>
      <c r="BC14">
        <f t="shared" si="5"/>
        <v>0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1</v>
      </c>
    </row>
    <row r="15" spans="2:33" ht="13.5" thickBot="1">
      <c r="B15"/>
      <c r="C15"/>
      <c r="D15"/>
      <c r="E15"/>
      <c r="N15" s="8"/>
      <c r="P15" s="1"/>
      <c r="Q15" s="1"/>
      <c r="AA15" s="18" t="s">
        <v>109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S16" s="16"/>
      <c r="AG16" s="1">
        <f t="shared" si="0"/>
        <v>6</v>
      </c>
    </row>
    <row r="17" spans="2:61" ht="15.75">
      <c r="B17"/>
      <c r="C17"/>
      <c r="D17"/>
      <c r="E17"/>
      <c r="F17" s="11">
        <f aca="true" t="shared" si="6" ref="F17:M17">IF($D13&gt;0,AY11," ")</f>
        <v>1</v>
      </c>
      <c r="G17" s="11">
        <f t="shared" si="6"/>
        <v>0</v>
      </c>
      <c r="H17" s="11">
        <f t="shared" si="6"/>
        <v>-2</v>
      </c>
      <c r="I17" s="11">
        <f t="shared" si="6"/>
        <v>1.25</v>
      </c>
      <c r="J17" s="11">
        <f t="shared" si="6"/>
        <v>-10.5</v>
      </c>
      <c r="K17" s="11">
        <f t="shared" si="6"/>
        <v>0</v>
      </c>
      <c r="L17" s="11">
        <f t="shared" si="6"/>
        <v>-1.5</v>
      </c>
      <c r="M17" s="12">
        <f t="shared" si="6"/>
        <v>0</v>
      </c>
      <c r="N17" s="13"/>
      <c r="O17" s="14"/>
      <c r="P17" s="11">
        <f>IF($D13&gt;0,BI11," ")</f>
        <v>-3</v>
      </c>
      <c r="Q17" s="1"/>
      <c r="AF17" s="15">
        <f>MOD(AF19,6)</f>
        <v>4</v>
      </c>
      <c r="AG17" s="1">
        <f t="shared" si="0"/>
        <v>7</v>
      </c>
      <c r="AI17" s="11">
        <f>INDEX(matrix7,AG17,AD19)</f>
        <v>1.25</v>
      </c>
      <c r="AJ17" s="1">
        <f>IF(AG17=AF19,1,0)</f>
        <v>0</v>
      </c>
      <c r="AK17" s="1">
        <f>IF(AJ17=1,1/AI17,0)</f>
        <v>0</v>
      </c>
      <c r="AY17">
        <f aca="true" t="shared" si="7" ref="AY17:BI17">IF($AJ17=1,AM19,F17-$AI17*AM19)</f>
        <v>1</v>
      </c>
      <c r="AZ17">
        <f t="shared" si="7"/>
        <v>0</v>
      </c>
      <c r="BA17">
        <f t="shared" si="7"/>
        <v>-2</v>
      </c>
      <c r="BB17">
        <f t="shared" si="7"/>
        <v>0</v>
      </c>
      <c r="BC17">
        <f t="shared" si="7"/>
        <v>-10.5</v>
      </c>
      <c r="BD17">
        <f t="shared" si="7"/>
        <v>0</v>
      </c>
      <c r="BE17">
        <f t="shared" si="7"/>
        <v>-1.5</v>
      </c>
      <c r="BF17">
        <f t="shared" si="7"/>
        <v>-1.25</v>
      </c>
      <c r="BG17">
        <f t="shared" si="7"/>
        <v>0</v>
      </c>
      <c r="BH17">
        <f t="shared" si="7"/>
        <v>0</v>
      </c>
      <c r="BI17">
        <f t="shared" si="7"/>
        <v>-4.25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0</v>
      </c>
      <c r="H18" s="16">
        <f t="shared" si="8"/>
        <v>-2</v>
      </c>
      <c r="I18" s="16">
        <f t="shared" si="8"/>
        <v>-0.75</v>
      </c>
      <c r="J18" s="16">
        <f t="shared" si="8"/>
        <v>7.5</v>
      </c>
      <c r="K18" s="16">
        <f t="shared" si="8"/>
        <v>1</v>
      </c>
      <c r="L18" s="16">
        <f t="shared" si="8"/>
        <v>-0.5</v>
      </c>
      <c r="M18" s="20">
        <f t="shared" si="8"/>
        <v>0</v>
      </c>
      <c r="N18" s="13"/>
      <c r="O18" s="14"/>
      <c r="P18" s="16">
        <f>IF($D13&gt;0,BI12," ")</f>
        <v>0</v>
      </c>
      <c r="Q18" s="1"/>
      <c r="AG18" s="1">
        <f t="shared" si="0"/>
        <v>8</v>
      </c>
      <c r="AI18" s="16">
        <f>INDEX(matrix7,AG18,AD19)</f>
        <v>-0.75</v>
      </c>
      <c r="AJ18" s="1">
        <f>IF(AG18=AF19,1,0)</f>
        <v>0</v>
      </c>
      <c r="AK18" s="1">
        <f>IF(AJ18=1,1/AI18,0)</f>
        <v>0</v>
      </c>
      <c r="AY18">
        <f aca="true" t="shared" si="9" ref="AY18:BI18">IF($AJ18=1,AM19,F18-$AI18*AM19)</f>
        <v>0</v>
      </c>
      <c r="AZ18">
        <f t="shared" si="9"/>
        <v>0</v>
      </c>
      <c r="BA18">
        <f t="shared" si="9"/>
        <v>-2</v>
      </c>
      <c r="BB18">
        <f t="shared" si="9"/>
        <v>0</v>
      </c>
      <c r="BC18">
        <f t="shared" si="9"/>
        <v>7.5</v>
      </c>
      <c r="BD18">
        <f t="shared" si="9"/>
        <v>1</v>
      </c>
      <c r="BE18">
        <f t="shared" si="9"/>
        <v>-0.5</v>
      </c>
      <c r="BF18">
        <f t="shared" si="9"/>
        <v>0.75</v>
      </c>
      <c r="BG18">
        <f t="shared" si="9"/>
        <v>0</v>
      </c>
      <c r="BH18">
        <f t="shared" si="9"/>
        <v>0</v>
      </c>
      <c r="BI18">
        <f t="shared" si="9"/>
        <v>0.75</v>
      </c>
    </row>
    <row r="19" spans="2:61" ht="13.5" thickBot="1">
      <c r="B19" s="17" t="s">
        <v>124</v>
      </c>
      <c r="D19" s="17">
        <v>20</v>
      </c>
      <c r="E19"/>
      <c r="F19" s="16">
        <f aca="true" t="shared" si="10" ref="F19:M19">IF($D13&gt;0,AY13," ")</f>
        <v>0</v>
      </c>
      <c r="G19" s="16">
        <f t="shared" si="10"/>
        <v>1</v>
      </c>
      <c r="H19" s="16">
        <f t="shared" si="10"/>
        <v>-24</v>
      </c>
      <c r="I19" s="16">
        <f t="shared" si="10"/>
        <v>-1</v>
      </c>
      <c r="J19" s="16">
        <f t="shared" si="10"/>
        <v>6</v>
      </c>
      <c r="K19" s="16">
        <f t="shared" si="10"/>
        <v>0</v>
      </c>
      <c r="L19" s="16">
        <f t="shared" si="10"/>
        <v>2</v>
      </c>
      <c r="M19" s="20">
        <f t="shared" si="10"/>
        <v>0</v>
      </c>
      <c r="N19" s="13"/>
      <c r="O19" s="14"/>
      <c r="P19" s="16">
        <f>IF($D13&gt;0,BI13," ")</f>
        <v>0</v>
      </c>
      <c r="Q19" s="1"/>
      <c r="AD19" s="17">
        <f>VLOOKUP(B19,alpha,2)</f>
        <v>4</v>
      </c>
      <c r="AE19" s="1"/>
      <c r="AF19" s="17">
        <f>IF(D19&gt;0,D19-10," ")</f>
        <v>10</v>
      </c>
      <c r="AG19" s="1">
        <f t="shared" si="0"/>
        <v>9</v>
      </c>
      <c r="AI19" s="16">
        <f>INDEX(matrix7,AG19,AD19)</f>
        <v>-1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1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1</v>
      </c>
      <c r="AU19" s="16">
        <f t="shared" si="11"/>
        <v>0</v>
      </c>
      <c r="AV19" s="16">
        <f t="shared" si="11"/>
        <v>0</v>
      </c>
      <c r="AW19" s="16">
        <f t="shared" si="11"/>
        <v>1</v>
      </c>
      <c r="AY19">
        <f aca="true" t="shared" si="12" ref="AY19:BI19">IF($AJ19=1,AM19,F19-$AI19*AM19)</f>
        <v>0</v>
      </c>
      <c r="AZ19">
        <f t="shared" si="12"/>
        <v>1</v>
      </c>
      <c r="BA19">
        <f t="shared" si="12"/>
        <v>-24</v>
      </c>
      <c r="BB19">
        <f t="shared" si="12"/>
        <v>0</v>
      </c>
      <c r="BC19">
        <f t="shared" si="12"/>
        <v>6</v>
      </c>
      <c r="BD19">
        <f t="shared" si="12"/>
        <v>0</v>
      </c>
      <c r="BE19">
        <f t="shared" si="12"/>
        <v>2</v>
      </c>
      <c r="BF19">
        <f t="shared" si="12"/>
        <v>1</v>
      </c>
      <c r="BG19">
        <f t="shared" si="12"/>
        <v>0</v>
      </c>
      <c r="BH19">
        <f t="shared" si="12"/>
        <v>0</v>
      </c>
      <c r="BI19">
        <f t="shared" si="12"/>
        <v>1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0</v>
      </c>
      <c r="H20" s="16">
        <f t="shared" si="13"/>
        <v>0</v>
      </c>
      <c r="I20" s="16">
        <f t="shared" si="13"/>
        <v>1</v>
      </c>
      <c r="J20" s="16">
        <f t="shared" si="13"/>
        <v>0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 s="13"/>
      <c r="O20" s="14"/>
      <c r="P20" s="16">
        <f>IF($D13&gt;0,BI14," ")</f>
        <v>1</v>
      </c>
      <c r="Q20" s="1"/>
      <c r="AG20" s="1">
        <f t="shared" si="0"/>
        <v>10</v>
      </c>
      <c r="AI20" s="16">
        <f>INDEX(matrix7,AG20,AD19)</f>
        <v>1</v>
      </c>
      <c r="AJ20" s="1">
        <f>IF(AG20=AF19,1,0)</f>
        <v>1</v>
      </c>
      <c r="AK20" s="1">
        <f>IF(AJ20=1,1/AI20,0)</f>
        <v>1</v>
      </c>
      <c r="AY20">
        <f aca="true" t="shared" si="14" ref="AY20:BI20">IF($AJ20=1,AM19,F20-$AI20*AM19)</f>
        <v>0</v>
      </c>
      <c r="AZ20">
        <f t="shared" si="14"/>
        <v>0</v>
      </c>
      <c r="BA20">
        <f t="shared" si="14"/>
        <v>0</v>
      </c>
      <c r="BB20">
        <f t="shared" si="14"/>
        <v>1</v>
      </c>
      <c r="BC20">
        <f t="shared" si="14"/>
        <v>0</v>
      </c>
      <c r="BD20">
        <f t="shared" si="14"/>
        <v>0</v>
      </c>
      <c r="BE20">
        <f t="shared" si="14"/>
        <v>0</v>
      </c>
      <c r="BF20">
        <f t="shared" si="14"/>
        <v>1</v>
      </c>
      <c r="BG20">
        <f t="shared" si="14"/>
        <v>0</v>
      </c>
      <c r="BH20">
        <f t="shared" si="14"/>
        <v>0</v>
      </c>
      <c r="BI20">
        <f t="shared" si="14"/>
        <v>1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>
        <f aca="true" t="shared" si="15" ref="F23:M23">IF($D19&gt;0,AY17," ")</f>
        <v>1</v>
      </c>
      <c r="G23" s="11">
        <f t="shared" si="15"/>
        <v>0</v>
      </c>
      <c r="H23" s="11">
        <f t="shared" si="15"/>
        <v>-2</v>
      </c>
      <c r="I23" s="11">
        <f t="shared" si="15"/>
        <v>0</v>
      </c>
      <c r="J23" s="11">
        <f t="shared" si="15"/>
        <v>-10.5</v>
      </c>
      <c r="K23" s="11">
        <f t="shared" si="15"/>
        <v>0</v>
      </c>
      <c r="L23" s="11">
        <f t="shared" si="15"/>
        <v>-1.5</v>
      </c>
      <c r="M23" s="12">
        <f t="shared" si="15"/>
        <v>-1.25</v>
      </c>
      <c r="N23" s="13"/>
      <c r="O23" s="14"/>
      <c r="P23" s="11">
        <f>IF($D19&gt;0,BI17," ")</f>
        <v>-4.25</v>
      </c>
      <c r="Q23" s="1"/>
      <c r="AF23" s="15" t="e">
        <f>MOD(AF25,6)</f>
        <v>#VALUE!</v>
      </c>
      <c r="AG23" s="1">
        <f t="shared" si="0"/>
        <v>13</v>
      </c>
      <c r="AI23" s="11" t="e">
        <f>INDEX(matrix7,AG23,AD25)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>
        <f aca="true" t="shared" si="17" ref="F24:M24">IF($D19&gt;0,AY18," ")</f>
        <v>0</v>
      </c>
      <c r="G24" s="16">
        <f t="shared" si="17"/>
        <v>0</v>
      </c>
      <c r="H24" s="16">
        <f t="shared" si="17"/>
        <v>-2</v>
      </c>
      <c r="I24" s="16">
        <f t="shared" si="17"/>
        <v>0</v>
      </c>
      <c r="J24" s="16">
        <f t="shared" si="17"/>
        <v>7.5</v>
      </c>
      <c r="K24" s="16">
        <f t="shared" si="17"/>
        <v>1</v>
      </c>
      <c r="L24" s="16">
        <f t="shared" si="17"/>
        <v>-0.5</v>
      </c>
      <c r="M24" s="20">
        <f t="shared" si="17"/>
        <v>0.75</v>
      </c>
      <c r="N24" s="13"/>
      <c r="O24" s="14"/>
      <c r="P24" s="16">
        <f>IF($D19&gt;0,BI18," ")</f>
        <v>0.75</v>
      </c>
      <c r="Q24" s="1"/>
      <c r="AG24" s="1">
        <f t="shared" si="0"/>
        <v>14</v>
      </c>
      <c r="AI24" s="16" t="e">
        <f>INDEX(matrix7,AG24,AD25)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17"/>
      <c r="D25" s="17"/>
      <c r="E25"/>
      <c r="F25" s="16">
        <f aca="true" t="shared" si="19" ref="F25:M25">IF($D19&gt;0,AY19," ")</f>
        <v>0</v>
      </c>
      <c r="G25" s="16">
        <f t="shared" si="19"/>
        <v>1</v>
      </c>
      <c r="H25" s="16">
        <f t="shared" si="19"/>
        <v>-24</v>
      </c>
      <c r="I25" s="16">
        <f t="shared" si="19"/>
        <v>0</v>
      </c>
      <c r="J25" s="16">
        <f t="shared" si="19"/>
        <v>6</v>
      </c>
      <c r="K25" s="16">
        <f t="shared" si="19"/>
        <v>0</v>
      </c>
      <c r="L25" s="16">
        <f t="shared" si="19"/>
        <v>2</v>
      </c>
      <c r="M25" s="20">
        <f t="shared" si="19"/>
        <v>1</v>
      </c>
      <c r="N25" s="13"/>
      <c r="O25" s="14"/>
      <c r="P25" s="16">
        <f>IF($D19&gt;0,BI19," ")</f>
        <v>1</v>
      </c>
      <c r="Q25" s="1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INDEX(matrix7,AG25,AD25)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>
        <f aca="true" t="shared" si="22" ref="F26:M26">IF($D19&gt;0,AY20," ")</f>
        <v>0</v>
      </c>
      <c r="G26" s="16">
        <f t="shared" si="22"/>
        <v>0</v>
      </c>
      <c r="H26" s="16">
        <f t="shared" si="22"/>
        <v>0</v>
      </c>
      <c r="I26" s="16">
        <f t="shared" si="22"/>
        <v>1</v>
      </c>
      <c r="J26" s="16">
        <f t="shared" si="22"/>
        <v>0</v>
      </c>
      <c r="K26" s="16">
        <f t="shared" si="22"/>
        <v>0</v>
      </c>
      <c r="L26" s="16">
        <f t="shared" si="22"/>
        <v>0</v>
      </c>
      <c r="M26" s="20">
        <f t="shared" si="22"/>
        <v>1</v>
      </c>
      <c r="N26" s="13"/>
      <c r="O26" s="14"/>
      <c r="P26" s="16">
        <f>IF($D19&gt;0,BI20," ")</f>
        <v>1</v>
      </c>
      <c r="Q26" s="1"/>
      <c r="AG26" s="1">
        <f t="shared" si="0"/>
        <v>16</v>
      </c>
      <c r="AI26" s="16" t="e">
        <f>INDEX(matrix7,AG26,AD25)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1" t="str">
        <f t="shared" si="24"/>
        <v> </v>
      </c>
      <c r="L29" s="11" t="str">
        <f t="shared" si="24"/>
        <v> </v>
      </c>
      <c r="M29" s="12" t="str">
        <f t="shared" si="24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INDEX(matrix7,AG29,AD31)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16" t="str">
        <f t="shared" si="26"/>
        <v> </v>
      </c>
      <c r="L30" s="16" t="str">
        <f t="shared" si="26"/>
        <v> </v>
      </c>
      <c r="M30" s="20" t="str">
        <f t="shared" si="26"/>
        <v> </v>
      </c>
      <c r="N30" s="13"/>
      <c r="O30" s="14"/>
      <c r="P30" s="16" t="str">
        <f>IF($D25&gt;0,BI24," ")</f>
        <v> </v>
      </c>
      <c r="Q30" s="1"/>
      <c r="AG30" s="1">
        <f t="shared" si="0"/>
        <v>20</v>
      </c>
      <c r="AI30" s="16" t="e">
        <f>INDEX(matrix7,AG30,AD31)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16" t="str">
        <f t="shared" si="28"/>
        <v> </v>
      </c>
      <c r="L31" s="16" t="str">
        <f t="shared" si="28"/>
        <v> </v>
      </c>
      <c r="M31" s="20" t="str">
        <f t="shared" si="28"/>
        <v> </v>
      </c>
      <c r="N31" s="13"/>
      <c r="O31" s="14"/>
      <c r="P31" s="16" t="str">
        <f>IF($D25&gt;0,BI25," ")</f>
        <v> 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INDEX(matrix7,AG31,AD31)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16" t="str">
        <f t="shared" si="31"/>
        <v> </v>
      </c>
      <c r="L32" s="16" t="str">
        <f t="shared" si="31"/>
        <v> </v>
      </c>
      <c r="M32" s="20" t="str">
        <f t="shared" si="31"/>
        <v> </v>
      </c>
      <c r="N32" s="13"/>
      <c r="O32" s="14"/>
      <c r="P32" s="16" t="str">
        <f>IF($D25&gt;0,BI26," ")</f>
        <v> </v>
      </c>
      <c r="Q32" s="1"/>
      <c r="AG32" s="1">
        <f t="shared" si="0"/>
        <v>22</v>
      </c>
      <c r="AI32" s="16" t="e">
        <f>INDEX(matrix7,AG32,AD31)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INDEX(matrix7,AG35,AD37)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AG36" s="1">
        <f t="shared" si="0"/>
        <v>26</v>
      </c>
      <c r="AI36" s="16" t="e">
        <f>INDEX(matrix7,AG36,AD37)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INDEX(matrix7,AG37,AD37)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AG38" s="1">
        <f t="shared" si="0"/>
        <v>28</v>
      </c>
      <c r="AI38" s="16" t="e">
        <f>INDEX(matrix7,AG38,AD37)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INDEX(matrix7,AG41,AD43)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AG42" s="1">
        <f t="shared" si="0"/>
        <v>32</v>
      </c>
      <c r="AI42" s="16" t="e">
        <f>INDEX(matrix7,AG42,AD43)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aca="true" t="shared" si="47" ref="AG43:AG63">ROW(AE43)-10</f>
        <v>33</v>
      </c>
      <c r="AI43" s="16" t="e">
        <f>INDEX(matrix7,AG43,AD43)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8" ref="AM43:AW43">SUMPRODUCT($AK41:$AK44,F41:F44)</f>
        <v>0</v>
      </c>
      <c r="AN43" s="16">
        <f t="shared" si="48"/>
        <v>0</v>
      </c>
      <c r="AO43" s="16">
        <f t="shared" si="48"/>
        <v>0</v>
      </c>
      <c r="AP43" s="16">
        <f t="shared" si="48"/>
        <v>0</v>
      </c>
      <c r="AQ43" s="16">
        <f t="shared" si="48"/>
        <v>0</v>
      </c>
      <c r="AR43" s="16">
        <f t="shared" si="48"/>
        <v>0</v>
      </c>
      <c r="AS43" s="16">
        <f t="shared" si="48"/>
        <v>0</v>
      </c>
      <c r="AT43" s="16">
        <f t="shared" si="48"/>
        <v>0</v>
      </c>
      <c r="AU43" s="16">
        <f t="shared" si="48"/>
        <v>0</v>
      </c>
      <c r="AV43" s="16">
        <f t="shared" si="48"/>
        <v>0</v>
      </c>
      <c r="AW43" s="16">
        <f t="shared" si="48"/>
        <v>0</v>
      </c>
      <c r="AY43" t="e">
        <f aca="true" t="shared" si="49" ref="AY43:BI43">IF($AJ43=1,AM43,F43-$AI43*AM43)</f>
        <v>#VALUE!</v>
      </c>
      <c r="AZ43" t="e">
        <f t="shared" si="49"/>
        <v>#VALUE!</v>
      </c>
      <c r="BA43" t="e">
        <f t="shared" si="49"/>
        <v>#VALUE!</v>
      </c>
      <c r="BB43" t="e">
        <f t="shared" si="49"/>
        <v>#VALUE!</v>
      </c>
      <c r="BC43" t="e">
        <f t="shared" si="49"/>
        <v>#VALUE!</v>
      </c>
      <c r="BD43" t="e">
        <f t="shared" si="49"/>
        <v>#VALUE!</v>
      </c>
      <c r="BE43" t="e">
        <f t="shared" si="49"/>
        <v>#VALUE!</v>
      </c>
      <c r="BF43" t="e">
        <f t="shared" si="49"/>
        <v>#VALUE!</v>
      </c>
      <c r="BG43" t="e">
        <f t="shared" si="49"/>
        <v>#VALUE!</v>
      </c>
      <c r="BH43" t="e">
        <f t="shared" si="49"/>
        <v>#VALUE!</v>
      </c>
      <c r="BI43" t="e">
        <f t="shared" si="49"/>
        <v>#VALUE!</v>
      </c>
    </row>
    <row r="44" spans="2:61" ht="12.75">
      <c r="B44"/>
      <c r="C44"/>
      <c r="D44"/>
      <c r="E44"/>
      <c r="F44" s="16" t="str">
        <f aca="true" t="shared" si="50" ref="F44:M44">IF($D37&gt;0,AY38," ")</f>
        <v> </v>
      </c>
      <c r="G44" s="16" t="str">
        <f t="shared" si="50"/>
        <v> </v>
      </c>
      <c r="H44" s="16" t="str">
        <f t="shared" si="50"/>
        <v> </v>
      </c>
      <c r="I44" s="16" t="str">
        <f t="shared" si="50"/>
        <v> </v>
      </c>
      <c r="J44" s="16" t="str">
        <f t="shared" si="50"/>
        <v> </v>
      </c>
      <c r="K44" s="16" t="str">
        <f t="shared" si="50"/>
        <v> </v>
      </c>
      <c r="L44" s="16" t="str">
        <f t="shared" si="50"/>
        <v> </v>
      </c>
      <c r="M44" s="20" t="str">
        <f t="shared" si="50"/>
        <v> </v>
      </c>
      <c r="N44" s="13"/>
      <c r="O44" s="14"/>
      <c r="P44" s="16" t="str">
        <f>IF($D37&gt;0,BI38," ")</f>
        <v> </v>
      </c>
      <c r="Q44" s="1"/>
      <c r="AG44" s="1">
        <f t="shared" si="47"/>
        <v>34</v>
      </c>
      <c r="AI44" s="16" t="e">
        <f>INDEX(matrix7,AG44,AD43)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1" ref="AY44:BI44">IF($AJ44=1,AM43,F44-$AI44*AM43)</f>
        <v>#VALUE!</v>
      </c>
      <c r="AZ44" t="e">
        <f t="shared" si="51"/>
        <v>#VALUE!</v>
      </c>
      <c r="BA44" t="e">
        <f t="shared" si="51"/>
        <v>#VALUE!</v>
      </c>
      <c r="BB44" t="e">
        <f t="shared" si="51"/>
        <v>#VALUE!</v>
      </c>
      <c r="BC44" t="e">
        <f t="shared" si="51"/>
        <v>#VALUE!</v>
      </c>
      <c r="BD44" t="e">
        <f t="shared" si="51"/>
        <v>#VALUE!</v>
      </c>
      <c r="BE44" t="e">
        <f t="shared" si="51"/>
        <v>#VALUE!</v>
      </c>
      <c r="BF44" t="e">
        <f t="shared" si="51"/>
        <v>#VALUE!</v>
      </c>
      <c r="BG44" t="e">
        <f t="shared" si="51"/>
        <v>#VALUE!</v>
      </c>
      <c r="BH44" t="e">
        <f t="shared" si="51"/>
        <v>#VALUE!</v>
      </c>
      <c r="BI44" t="e">
        <f t="shared" si="51"/>
        <v>#VALUE!</v>
      </c>
    </row>
    <row r="45" spans="2:33" ht="12.75">
      <c r="B45"/>
      <c r="C45"/>
      <c r="D45"/>
      <c r="E45"/>
      <c r="N45"/>
      <c r="P45" s="1"/>
      <c r="Q45" s="1"/>
      <c r="AG45" s="1">
        <f t="shared" si="47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47"/>
        <v>36</v>
      </c>
    </row>
    <row r="47" spans="2:61" ht="15.75">
      <c r="B47"/>
      <c r="C47"/>
      <c r="D47"/>
      <c r="E47"/>
      <c r="F47" s="11" t="str">
        <f aca="true" t="shared" si="52" ref="F47:M47">IF($D43&gt;0,AY41," ")</f>
        <v> </v>
      </c>
      <c r="G47" s="11" t="str">
        <f t="shared" si="52"/>
        <v> </v>
      </c>
      <c r="H47" s="11" t="str">
        <f t="shared" si="52"/>
        <v> </v>
      </c>
      <c r="I47" s="11" t="str">
        <f t="shared" si="52"/>
        <v> </v>
      </c>
      <c r="J47" s="11" t="str">
        <f t="shared" si="52"/>
        <v> </v>
      </c>
      <c r="K47" s="11" t="str">
        <f t="shared" si="52"/>
        <v> </v>
      </c>
      <c r="L47" s="11" t="str">
        <f t="shared" si="52"/>
        <v> </v>
      </c>
      <c r="M47" s="12" t="str">
        <f t="shared" si="52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47"/>
        <v>37</v>
      </c>
      <c r="AI47" s="11" t="e">
        <f>INDEX(matrix7,AG47,AD49)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3" ref="AY47:BI47">IF($AJ47=1,AM49,F47-$AI47*AM49)</f>
        <v>#VALUE!</v>
      </c>
      <c r="AZ47" t="e">
        <f t="shared" si="53"/>
        <v>#VALUE!</v>
      </c>
      <c r="BA47" t="e">
        <f t="shared" si="53"/>
        <v>#VALUE!</v>
      </c>
      <c r="BB47" t="e">
        <f t="shared" si="53"/>
        <v>#VALUE!</v>
      </c>
      <c r="BC47" t="e">
        <f t="shared" si="53"/>
        <v>#VALUE!</v>
      </c>
      <c r="BD47" t="e">
        <f t="shared" si="53"/>
        <v>#VALUE!</v>
      </c>
      <c r="BE47" t="e">
        <f t="shared" si="53"/>
        <v>#VALUE!</v>
      </c>
      <c r="BF47" t="e">
        <f t="shared" si="53"/>
        <v>#VALUE!</v>
      </c>
      <c r="BG47" t="e">
        <f t="shared" si="53"/>
        <v>#VALUE!</v>
      </c>
      <c r="BH47" t="e">
        <f t="shared" si="53"/>
        <v>#VALUE!</v>
      </c>
      <c r="BI47" t="e">
        <f t="shared" si="53"/>
        <v>#VALUE!</v>
      </c>
    </row>
    <row r="48" spans="2:61" ht="13.5" thickBot="1">
      <c r="B48"/>
      <c r="C48"/>
      <c r="D48"/>
      <c r="E48"/>
      <c r="F48" s="16" t="str">
        <f aca="true" t="shared" si="54" ref="F48:M48">IF($D43&gt;0,AY42," ")</f>
        <v> </v>
      </c>
      <c r="G48" s="16" t="str">
        <f t="shared" si="54"/>
        <v> </v>
      </c>
      <c r="H48" s="16" t="str">
        <f t="shared" si="54"/>
        <v> </v>
      </c>
      <c r="I48" s="16" t="str">
        <f t="shared" si="54"/>
        <v> </v>
      </c>
      <c r="J48" s="16" t="str">
        <f t="shared" si="54"/>
        <v> </v>
      </c>
      <c r="K48" s="16" t="str">
        <f t="shared" si="54"/>
        <v> </v>
      </c>
      <c r="L48" s="16" t="str">
        <f t="shared" si="54"/>
        <v> </v>
      </c>
      <c r="M48" s="20" t="str">
        <f t="shared" si="54"/>
        <v> </v>
      </c>
      <c r="N48" s="13"/>
      <c r="O48" s="14"/>
      <c r="P48" s="16" t="str">
        <f>IF($D43&gt;0,BI42," ")</f>
        <v> </v>
      </c>
      <c r="Q48" s="1"/>
      <c r="AG48" s="1">
        <f t="shared" si="47"/>
        <v>38</v>
      </c>
      <c r="AI48" s="16" t="e">
        <f>INDEX(matrix7,AG48,AD49)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5" ref="AY48:BI48">IF($AJ48=1,AM49,F48-$AI48*AM49)</f>
        <v>#VALUE!</v>
      </c>
      <c r="AZ48" t="e">
        <f t="shared" si="55"/>
        <v>#VALUE!</v>
      </c>
      <c r="BA48" t="e">
        <f t="shared" si="55"/>
        <v>#VALUE!</v>
      </c>
      <c r="BB48" t="e">
        <f t="shared" si="55"/>
        <v>#VALUE!</v>
      </c>
      <c r="BC48" t="e">
        <f t="shared" si="55"/>
        <v>#VALUE!</v>
      </c>
      <c r="BD48" t="e">
        <f t="shared" si="55"/>
        <v>#VALUE!</v>
      </c>
      <c r="BE48" t="e">
        <f t="shared" si="55"/>
        <v>#VALUE!</v>
      </c>
      <c r="BF48" t="e">
        <f t="shared" si="55"/>
        <v>#VALUE!</v>
      </c>
      <c r="BG48" t="e">
        <f t="shared" si="55"/>
        <v>#VALUE!</v>
      </c>
      <c r="BH48" t="e">
        <f t="shared" si="55"/>
        <v>#VALUE!</v>
      </c>
      <c r="BI48" t="e">
        <f t="shared" si="55"/>
        <v>#VALUE!</v>
      </c>
    </row>
    <row r="49" spans="2:61" ht="13.5" thickBot="1">
      <c r="B49" s="17"/>
      <c r="D49" s="17"/>
      <c r="E49"/>
      <c r="F49" s="16" t="str">
        <f aca="true" t="shared" si="56" ref="F49:M49">IF($D43&gt;0,AY43," ")</f>
        <v> </v>
      </c>
      <c r="G49" s="16" t="str">
        <f t="shared" si="56"/>
        <v> </v>
      </c>
      <c r="H49" s="16" t="str">
        <f t="shared" si="56"/>
        <v> </v>
      </c>
      <c r="I49" s="16" t="str">
        <f t="shared" si="56"/>
        <v> </v>
      </c>
      <c r="J49" s="16" t="str">
        <f t="shared" si="56"/>
        <v> </v>
      </c>
      <c r="K49" s="16" t="str">
        <f t="shared" si="56"/>
        <v> </v>
      </c>
      <c r="L49" s="16" t="str">
        <f t="shared" si="56"/>
        <v> </v>
      </c>
      <c r="M49" s="20" t="str">
        <f t="shared" si="56"/>
        <v> </v>
      </c>
      <c r="N49" s="13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47"/>
        <v>39</v>
      </c>
      <c r="AI49" s="16" t="e">
        <f>INDEX(matrix7,AG49,AD49)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7" ref="AM49:AW49">SUMPRODUCT($AK47:$AK50,F47:F50)</f>
        <v>0</v>
      </c>
      <c r="AN49" s="16">
        <f t="shared" si="57"/>
        <v>0</v>
      </c>
      <c r="AO49" s="16">
        <f t="shared" si="57"/>
        <v>0</v>
      </c>
      <c r="AP49" s="16">
        <f t="shared" si="57"/>
        <v>0</v>
      </c>
      <c r="AQ49" s="16">
        <f t="shared" si="57"/>
        <v>0</v>
      </c>
      <c r="AR49" s="16">
        <f t="shared" si="57"/>
        <v>0</v>
      </c>
      <c r="AS49" s="16">
        <f t="shared" si="57"/>
        <v>0</v>
      </c>
      <c r="AT49" s="16">
        <f t="shared" si="57"/>
        <v>0</v>
      </c>
      <c r="AU49" s="16">
        <f t="shared" si="57"/>
        <v>0</v>
      </c>
      <c r="AV49" s="16">
        <f t="shared" si="57"/>
        <v>0</v>
      </c>
      <c r="AW49" s="16">
        <f t="shared" si="57"/>
        <v>0</v>
      </c>
      <c r="AY49" t="e">
        <f aca="true" t="shared" si="58" ref="AY49:BI49">IF($AJ49=1,AM49,F49-$AI49*AM49)</f>
        <v>#VALUE!</v>
      </c>
      <c r="AZ49" t="e">
        <f t="shared" si="58"/>
        <v>#VALUE!</v>
      </c>
      <c r="BA49" t="e">
        <f t="shared" si="58"/>
        <v>#VALUE!</v>
      </c>
      <c r="BB49" t="e">
        <f t="shared" si="58"/>
        <v>#VALUE!</v>
      </c>
      <c r="BC49" t="e">
        <f t="shared" si="58"/>
        <v>#VALUE!</v>
      </c>
      <c r="BD49" t="e">
        <f t="shared" si="58"/>
        <v>#VALUE!</v>
      </c>
      <c r="BE49" t="e">
        <f t="shared" si="58"/>
        <v>#VALUE!</v>
      </c>
      <c r="BF49" t="e">
        <f t="shared" si="58"/>
        <v>#VALUE!</v>
      </c>
      <c r="BG49" t="e">
        <f t="shared" si="58"/>
        <v>#VALUE!</v>
      </c>
      <c r="BH49" t="e">
        <f t="shared" si="58"/>
        <v>#VALUE!</v>
      </c>
      <c r="BI49" t="e">
        <f t="shared" si="58"/>
        <v>#VALUE!</v>
      </c>
    </row>
    <row r="50" spans="2:61" ht="12.75">
      <c r="B50"/>
      <c r="C50"/>
      <c r="D50"/>
      <c r="E50"/>
      <c r="F50" s="16" t="str">
        <f aca="true" t="shared" si="59" ref="F50:M50">IF($D43&gt;0,AY44," ")</f>
        <v> </v>
      </c>
      <c r="G50" s="16" t="str">
        <f t="shared" si="59"/>
        <v> </v>
      </c>
      <c r="H50" s="16" t="str">
        <f t="shared" si="59"/>
        <v> </v>
      </c>
      <c r="I50" s="16" t="str">
        <f t="shared" si="59"/>
        <v> </v>
      </c>
      <c r="J50" s="16" t="str">
        <f t="shared" si="59"/>
        <v> </v>
      </c>
      <c r="K50" s="16" t="str">
        <f t="shared" si="59"/>
        <v> </v>
      </c>
      <c r="L50" s="16" t="str">
        <f t="shared" si="59"/>
        <v> </v>
      </c>
      <c r="M50" s="20" t="str">
        <f t="shared" si="59"/>
        <v> </v>
      </c>
      <c r="N50" s="13"/>
      <c r="O50" s="14"/>
      <c r="P50" s="16" t="str">
        <f>IF($D43&gt;0,BI44," ")</f>
        <v> </v>
      </c>
      <c r="Q50" s="1"/>
      <c r="AG50" s="1">
        <f t="shared" si="47"/>
        <v>40</v>
      </c>
      <c r="AI50" s="16" t="e">
        <f>INDEX(matrix7,AG50,AD49)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60" ref="AY50:BI50">IF($AJ50=1,AM49,F50-$AI50*AM49)</f>
        <v>#VALUE!</v>
      </c>
      <c r="AZ50" t="e">
        <f t="shared" si="60"/>
        <v>#VALUE!</v>
      </c>
      <c r="BA50" t="e">
        <f t="shared" si="60"/>
        <v>#VALUE!</v>
      </c>
      <c r="BB50" t="e">
        <f t="shared" si="60"/>
        <v>#VALUE!</v>
      </c>
      <c r="BC50" t="e">
        <f t="shared" si="60"/>
        <v>#VALUE!</v>
      </c>
      <c r="BD50" t="e">
        <f t="shared" si="60"/>
        <v>#VALUE!</v>
      </c>
      <c r="BE50" t="e">
        <f t="shared" si="60"/>
        <v>#VALUE!</v>
      </c>
      <c r="BF50" t="e">
        <f t="shared" si="60"/>
        <v>#VALUE!</v>
      </c>
      <c r="BG50" t="e">
        <f t="shared" si="60"/>
        <v>#VALUE!</v>
      </c>
      <c r="BH50" t="e">
        <f t="shared" si="60"/>
        <v>#VALUE!</v>
      </c>
      <c r="BI50" t="e">
        <f t="shared" si="60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47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47"/>
        <v>42</v>
      </c>
    </row>
    <row r="53" spans="2:61" ht="15.75">
      <c r="B53"/>
      <c r="C53"/>
      <c r="D53"/>
      <c r="E53"/>
      <c r="F53" s="11" t="str">
        <f aca="true" t="shared" si="61" ref="F53:M53">IF($D49&gt;0,AY47," ")</f>
        <v> </v>
      </c>
      <c r="G53" s="11" t="str">
        <f t="shared" si="61"/>
        <v> </v>
      </c>
      <c r="H53" s="11" t="str">
        <f t="shared" si="61"/>
        <v> </v>
      </c>
      <c r="I53" s="11" t="str">
        <f t="shared" si="61"/>
        <v> </v>
      </c>
      <c r="J53" s="11" t="str">
        <f t="shared" si="61"/>
        <v> </v>
      </c>
      <c r="K53" s="11" t="str">
        <f t="shared" si="61"/>
        <v> </v>
      </c>
      <c r="L53" s="11" t="str">
        <f t="shared" si="61"/>
        <v> </v>
      </c>
      <c r="M53" s="12" t="str">
        <f t="shared" si="61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47"/>
        <v>43</v>
      </c>
      <c r="AI53" s="11" t="e">
        <f>INDEX(matrix7,AG53,AD55)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2" ref="AY53:BI53">IF($AJ53=1,AM55,F53-$AI53*AM55)</f>
        <v>#VALUE!</v>
      </c>
      <c r="AZ53" t="e">
        <f t="shared" si="62"/>
        <v>#VALUE!</v>
      </c>
      <c r="BA53" t="e">
        <f t="shared" si="62"/>
        <v>#VALUE!</v>
      </c>
      <c r="BB53" t="e">
        <f t="shared" si="62"/>
        <v>#VALUE!</v>
      </c>
      <c r="BC53" t="e">
        <f t="shared" si="62"/>
        <v>#VALUE!</v>
      </c>
      <c r="BD53" t="e">
        <f t="shared" si="62"/>
        <v>#VALUE!</v>
      </c>
      <c r="BE53" t="e">
        <f t="shared" si="62"/>
        <v>#VALUE!</v>
      </c>
      <c r="BF53" t="e">
        <f t="shared" si="62"/>
        <v>#VALUE!</v>
      </c>
      <c r="BG53" t="e">
        <f t="shared" si="62"/>
        <v>#VALUE!</v>
      </c>
      <c r="BH53" t="e">
        <f t="shared" si="62"/>
        <v>#VALUE!</v>
      </c>
      <c r="BI53" t="e">
        <f t="shared" si="62"/>
        <v>#VALUE!</v>
      </c>
    </row>
    <row r="54" spans="2:61" ht="13.5" thickBot="1">
      <c r="B54"/>
      <c r="C54"/>
      <c r="D54"/>
      <c r="E54"/>
      <c r="F54" s="16" t="str">
        <f aca="true" t="shared" si="63" ref="F54:M54">IF($D49&gt;0,AY48," ")</f>
        <v> </v>
      </c>
      <c r="G54" s="16" t="str">
        <f t="shared" si="63"/>
        <v> </v>
      </c>
      <c r="H54" s="16" t="str">
        <f t="shared" si="63"/>
        <v> </v>
      </c>
      <c r="I54" s="16" t="str">
        <f t="shared" si="63"/>
        <v> </v>
      </c>
      <c r="J54" s="16" t="str">
        <f t="shared" si="63"/>
        <v> </v>
      </c>
      <c r="K54" s="16" t="str">
        <f t="shared" si="63"/>
        <v> </v>
      </c>
      <c r="L54" s="16" t="str">
        <f t="shared" si="63"/>
        <v> </v>
      </c>
      <c r="M54" s="20" t="str">
        <f t="shared" si="63"/>
        <v> </v>
      </c>
      <c r="N54" s="13"/>
      <c r="O54" s="14"/>
      <c r="P54" s="16" t="str">
        <f>IF($D49&gt;0,BI48," ")</f>
        <v> </v>
      </c>
      <c r="Q54" s="1"/>
      <c r="AG54" s="1">
        <f t="shared" si="47"/>
        <v>44</v>
      </c>
      <c r="AI54" s="16" t="e">
        <f>INDEX(matrix7,AG54,AD55)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4" ref="AY54:BI54">IF($AJ54=1,AM55,F54-$AI54*AM55)</f>
        <v>#VALUE!</v>
      </c>
      <c r="AZ54" t="e">
        <f t="shared" si="64"/>
        <v>#VALUE!</v>
      </c>
      <c r="BA54" t="e">
        <f t="shared" si="64"/>
        <v>#VALUE!</v>
      </c>
      <c r="BB54" t="e">
        <f t="shared" si="64"/>
        <v>#VALUE!</v>
      </c>
      <c r="BC54" t="e">
        <f t="shared" si="64"/>
        <v>#VALUE!</v>
      </c>
      <c r="BD54" t="e">
        <f t="shared" si="64"/>
        <v>#VALUE!</v>
      </c>
      <c r="BE54" t="e">
        <f t="shared" si="64"/>
        <v>#VALUE!</v>
      </c>
      <c r="BF54" t="e">
        <f t="shared" si="64"/>
        <v>#VALUE!</v>
      </c>
      <c r="BG54" t="e">
        <f t="shared" si="64"/>
        <v>#VALUE!</v>
      </c>
      <c r="BH54" t="e">
        <f t="shared" si="64"/>
        <v>#VALUE!</v>
      </c>
      <c r="BI54" t="e">
        <f t="shared" si="64"/>
        <v>#VALUE!</v>
      </c>
    </row>
    <row r="55" spans="2:61" ht="13.5" thickBot="1">
      <c r="B55" s="17"/>
      <c r="D55" s="17"/>
      <c r="E55"/>
      <c r="F55" s="16" t="str">
        <f aca="true" t="shared" si="65" ref="F55:M55">IF($D49&gt;0,AY49," ")</f>
        <v> </v>
      </c>
      <c r="G55" s="16" t="str">
        <f t="shared" si="65"/>
        <v> </v>
      </c>
      <c r="H55" s="16" t="str">
        <f t="shared" si="65"/>
        <v> </v>
      </c>
      <c r="I55" s="16" t="str">
        <f t="shared" si="65"/>
        <v> </v>
      </c>
      <c r="J55" s="16" t="str">
        <f t="shared" si="65"/>
        <v> </v>
      </c>
      <c r="K55" s="16" t="str">
        <f t="shared" si="65"/>
        <v> </v>
      </c>
      <c r="L55" s="16" t="str">
        <f t="shared" si="65"/>
        <v> </v>
      </c>
      <c r="M55" s="20" t="str">
        <f t="shared" si="65"/>
        <v> </v>
      </c>
      <c r="N55" s="13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47"/>
        <v>45</v>
      </c>
      <c r="AI55" s="16" t="e">
        <f>INDEX(matrix7,AG55,AD55)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6" ref="AM55:AW55">SUMPRODUCT($AK53:$AK56,F53:F56)</f>
        <v>0</v>
      </c>
      <c r="AN55" s="16">
        <f t="shared" si="66"/>
        <v>0</v>
      </c>
      <c r="AO55" s="16">
        <f t="shared" si="66"/>
        <v>0</v>
      </c>
      <c r="AP55" s="16">
        <f t="shared" si="66"/>
        <v>0</v>
      </c>
      <c r="AQ55" s="16">
        <f t="shared" si="66"/>
        <v>0</v>
      </c>
      <c r="AR55" s="16">
        <f t="shared" si="66"/>
        <v>0</v>
      </c>
      <c r="AS55" s="16">
        <f t="shared" si="66"/>
        <v>0</v>
      </c>
      <c r="AT55" s="16">
        <f t="shared" si="66"/>
        <v>0</v>
      </c>
      <c r="AU55" s="16">
        <f t="shared" si="66"/>
        <v>0</v>
      </c>
      <c r="AV55" s="16">
        <f t="shared" si="66"/>
        <v>0</v>
      </c>
      <c r="AW55" s="16">
        <f t="shared" si="66"/>
        <v>0</v>
      </c>
      <c r="AY55" t="e">
        <f aca="true" t="shared" si="67" ref="AY55:BI55">IF($AJ55=1,AM55,F55-$AI55*AM55)</f>
        <v>#VALUE!</v>
      </c>
      <c r="AZ55" t="e">
        <f t="shared" si="67"/>
        <v>#VALUE!</v>
      </c>
      <c r="BA55" t="e">
        <f t="shared" si="67"/>
        <v>#VALUE!</v>
      </c>
      <c r="BB55" t="e">
        <f t="shared" si="67"/>
        <v>#VALUE!</v>
      </c>
      <c r="BC55" t="e">
        <f t="shared" si="67"/>
        <v>#VALUE!</v>
      </c>
      <c r="BD55" t="e">
        <f t="shared" si="67"/>
        <v>#VALUE!</v>
      </c>
      <c r="BE55" t="e">
        <f t="shared" si="67"/>
        <v>#VALUE!</v>
      </c>
      <c r="BF55" t="e">
        <f t="shared" si="67"/>
        <v>#VALUE!</v>
      </c>
      <c r="BG55" t="e">
        <f t="shared" si="67"/>
        <v>#VALUE!</v>
      </c>
      <c r="BH55" t="e">
        <f t="shared" si="67"/>
        <v>#VALUE!</v>
      </c>
      <c r="BI55" t="e">
        <f t="shared" si="67"/>
        <v>#VALUE!</v>
      </c>
    </row>
    <row r="56" spans="2:61" ht="12.75">
      <c r="B56"/>
      <c r="C56"/>
      <c r="D56"/>
      <c r="E56"/>
      <c r="F56" s="16" t="str">
        <f aca="true" t="shared" si="68" ref="F56:M56">IF($D49&gt;0,AY50," ")</f>
        <v> </v>
      </c>
      <c r="G56" s="16" t="str">
        <f t="shared" si="68"/>
        <v> </v>
      </c>
      <c r="H56" s="16" t="str">
        <f t="shared" si="68"/>
        <v> </v>
      </c>
      <c r="I56" s="16" t="str">
        <f t="shared" si="68"/>
        <v> </v>
      </c>
      <c r="J56" s="16" t="str">
        <f t="shared" si="68"/>
        <v> </v>
      </c>
      <c r="K56" s="16" t="str">
        <f t="shared" si="68"/>
        <v> </v>
      </c>
      <c r="L56" s="16" t="str">
        <f t="shared" si="68"/>
        <v> </v>
      </c>
      <c r="M56" s="20" t="str">
        <f t="shared" si="68"/>
        <v> </v>
      </c>
      <c r="N56" s="13"/>
      <c r="O56" s="14"/>
      <c r="P56" s="16" t="str">
        <f>IF($D49&gt;0,BI50," ")</f>
        <v> </v>
      </c>
      <c r="Q56" s="1"/>
      <c r="AG56" s="1">
        <f t="shared" si="47"/>
        <v>46</v>
      </c>
      <c r="AI56" s="16" t="e">
        <f>INDEX(matrix7,AG56,AD55)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9" ref="AY56:BI56">IF($AJ56=1,AM55,F56-$AI56*AM55)</f>
        <v>#VALUE!</v>
      </c>
      <c r="AZ56" t="e">
        <f t="shared" si="69"/>
        <v>#VALUE!</v>
      </c>
      <c r="BA56" t="e">
        <f t="shared" si="69"/>
        <v>#VALUE!</v>
      </c>
      <c r="BB56" t="e">
        <f t="shared" si="69"/>
        <v>#VALUE!</v>
      </c>
      <c r="BC56" t="e">
        <f t="shared" si="69"/>
        <v>#VALUE!</v>
      </c>
      <c r="BD56" t="e">
        <f t="shared" si="69"/>
        <v>#VALUE!</v>
      </c>
      <c r="BE56" t="e">
        <f t="shared" si="69"/>
        <v>#VALUE!</v>
      </c>
      <c r="BF56" t="e">
        <f t="shared" si="69"/>
        <v>#VALUE!</v>
      </c>
      <c r="BG56" t="e">
        <f t="shared" si="69"/>
        <v>#VALUE!</v>
      </c>
      <c r="BH56" t="e">
        <f t="shared" si="69"/>
        <v>#VALUE!</v>
      </c>
      <c r="BI56" t="e">
        <f t="shared" si="69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47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47"/>
        <v>48</v>
      </c>
    </row>
    <row r="59" spans="2:61" ht="15.75">
      <c r="B59"/>
      <c r="C59"/>
      <c r="D59"/>
      <c r="E59"/>
      <c r="F59" s="11" t="str">
        <f aca="true" t="shared" si="70" ref="F59:N59">IF($D55&gt;0,AY53," ")</f>
        <v> </v>
      </c>
      <c r="G59" s="11" t="str">
        <f t="shared" si="70"/>
        <v> </v>
      </c>
      <c r="H59" s="11" t="str">
        <f t="shared" si="70"/>
        <v> </v>
      </c>
      <c r="I59" s="11" t="str">
        <f t="shared" si="70"/>
        <v> </v>
      </c>
      <c r="J59" s="11" t="str">
        <f t="shared" si="70"/>
        <v> </v>
      </c>
      <c r="K59" s="11" t="str">
        <f t="shared" si="70"/>
        <v> </v>
      </c>
      <c r="L59" s="11" t="str">
        <f t="shared" si="70"/>
        <v> </v>
      </c>
      <c r="M59" s="12" t="str">
        <f t="shared" si="70"/>
        <v> </v>
      </c>
      <c r="N59" s="13" t="str">
        <f t="shared" si="70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47"/>
        <v>49</v>
      </c>
      <c r="AI59" s="11" t="e">
        <f>INDEX(matrix7,AG59,AD61)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1" ref="AY59:BI59">IF($AJ59=1,AM61,F59-$AI59*AM61)</f>
        <v>#VALUE!</v>
      </c>
      <c r="AZ59" t="e">
        <f t="shared" si="71"/>
        <v>#VALUE!</v>
      </c>
      <c r="BA59" t="e">
        <f t="shared" si="71"/>
        <v>#VALUE!</v>
      </c>
      <c r="BB59" t="e">
        <f t="shared" si="71"/>
        <v>#VALUE!</v>
      </c>
      <c r="BC59" t="e">
        <f t="shared" si="71"/>
        <v>#VALUE!</v>
      </c>
      <c r="BD59" t="e">
        <f t="shared" si="71"/>
        <v>#VALUE!</v>
      </c>
      <c r="BE59" t="e">
        <f t="shared" si="71"/>
        <v>#VALUE!</v>
      </c>
      <c r="BF59" t="e">
        <f t="shared" si="71"/>
        <v>#VALUE!</v>
      </c>
      <c r="BG59" t="e">
        <f t="shared" si="71"/>
        <v>#VALUE!</v>
      </c>
      <c r="BH59" t="e">
        <f t="shared" si="71"/>
        <v>#VALUE!</v>
      </c>
      <c r="BI59" t="e">
        <f t="shared" si="71"/>
        <v>#VALUE!</v>
      </c>
    </row>
    <row r="60" spans="2:61" ht="13.5" thickBot="1">
      <c r="B60"/>
      <c r="C60"/>
      <c r="D60"/>
      <c r="E60"/>
      <c r="F60" s="16" t="str">
        <f aca="true" t="shared" si="72" ref="F60:N60">IF($D55&gt;0,AY54," ")</f>
        <v> </v>
      </c>
      <c r="G60" s="16" t="str">
        <f t="shared" si="72"/>
        <v> </v>
      </c>
      <c r="H60" s="16" t="str">
        <f t="shared" si="72"/>
        <v> </v>
      </c>
      <c r="I60" s="16" t="str">
        <f t="shared" si="72"/>
        <v> </v>
      </c>
      <c r="J60" s="16" t="str">
        <f t="shared" si="72"/>
        <v> </v>
      </c>
      <c r="K60" s="16" t="str">
        <f t="shared" si="72"/>
        <v> </v>
      </c>
      <c r="L60" s="16" t="str">
        <f t="shared" si="72"/>
        <v> </v>
      </c>
      <c r="M60" s="20" t="str">
        <f t="shared" si="72"/>
        <v> </v>
      </c>
      <c r="N60" s="13" t="str">
        <f t="shared" si="72"/>
        <v> </v>
      </c>
      <c r="O60" s="14"/>
      <c r="P60" s="16" t="str">
        <f>IF($D55&gt;0,BI54," ")</f>
        <v> </v>
      </c>
      <c r="Q60" s="1"/>
      <c r="AG60" s="1">
        <f t="shared" si="47"/>
        <v>50</v>
      </c>
      <c r="AI60" s="16" t="e">
        <f>INDEX(matrix7,AG60,AD61)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3" ref="AY60:BI60">IF($AJ60=1,AM61,F60-$AI60*AM61)</f>
        <v>#VALUE!</v>
      </c>
      <c r="AZ60" t="e">
        <f t="shared" si="73"/>
        <v>#VALUE!</v>
      </c>
      <c r="BA60" t="e">
        <f t="shared" si="73"/>
        <v>#VALUE!</v>
      </c>
      <c r="BB60" t="e">
        <f t="shared" si="73"/>
        <v>#VALUE!</v>
      </c>
      <c r="BC60" t="e">
        <f t="shared" si="73"/>
        <v>#VALUE!</v>
      </c>
      <c r="BD60" t="e">
        <f t="shared" si="73"/>
        <v>#VALUE!</v>
      </c>
      <c r="BE60" t="e">
        <f t="shared" si="73"/>
        <v>#VALUE!</v>
      </c>
      <c r="BF60" t="e">
        <f t="shared" si="73"/>
        <v>#VALUE!</v>
      </c>
      <c r="BG60" t="e">
        <f t="shared" si="73"/>
        <v>#VALUE!</v>
      </c>
      <c r="BH60" t="e">
        <f t="shared" si="73"/>
        <v>#VALUE!</v>
      </c>
      <c r="BI60" t="e">
        <f t="shared" si="73"/>
        <v>#VALUE!</v>
      </c>
    </row>
    <row r="61" spans="2:61" ht="13.5" thickBot="1">
      <c r="B61" s="17"/>
      <c r="D61" s="17"/>
      <c r="E61"/>
      <c r="F61" s="16" t="str">
        <f aca="true" t="shared" si="74" ref="F61:N61">IF($D55&gt;0,AY55," ")</f>
        <v> </v>
      </c>
      <c r="G61" s="16" t="str">
        <f t="shared" si="74"/>
        <v> </v>
      </c>
      <c r="H61" s="16" t="str">
        <f t="shared" si="74"/>
        <v> </v>
      </c>
      <c r="I61" s="16" t="str">
        <f t="shared" si="74"/>
        <v> </v>
      </c>
      <c r="J61" s="16" t="str">
        <f t="shared" si="74"/>
        <v> </v>
      </c>
      <c r="K61" s="16" t="str">
        <f t="shared" si="74"/>
        <v> </v>
      </c>
      <c r="L61" s="16" t="str">
        <f t="shared" si="74"/>
        <v> </v>
      </c>
      <c r="M61" s="20" t="str">
        <f t="shared" si="74"/>
        <v> </v>
      </c>
      <c r="N61" s="13" t="str">
        <f t="shared" si="74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47"/>
        <v>51</v>
      </c>
      <c r="AI61" s="16" t="e">
        <f>INDEX(matrix7,AG61,AD61)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5" ref="AM61:AW61">SUMPRODUCT($AK59:$AK62,F59:F62)</f>
        <v>0</v>
      </c>
      <c r="AN61" s="16">
        <f t="shared" si="75"/>
        <v>0</v>
      </c>
      <c r="AO61" s="16">
        <f t="shared" si="75"/>
        <v>0</v>
      </c>
      <c r="AP61" s="16">
        <f t="shared" si="75"/>
        <v>0</v>
      </c>
      <c r="AQ61" s="16">
        <f t="shared" si="75"/>
        <v>0</v>
      </c>
      <c r="AR61" s="16">
        <f t="shared" si="75"/>
        <v>0</v>
      </c>
      <c r="AS61" s="16">
        <f t="shared" si="75"/>
        <v>0</v>
      </c>
      <c r="AT61" s="16">
        <f t="shared" si="75"/>
        <v>0</v>
      </c>
      <c r="AU61" s="16">
        <f t="shared" si="75"/>
        <v>0</v>
      </c>
      <c r="AV61" s="16">
        <f t="shared" si="75"/>
        <v>0</v>
      </c>
      <c r="AW61" s="16">
        <f t="shared" si="75"/>
        <v>0</v>
      </c>
      <c r="AY61" t="e">
        <f aca="true" t="shared" si="76" ref="AY61:BI61">IF($AJ61=1,AM61,F61-$AI61*AM61)</f>
        <v>#VALUE!</v>
      </c>
      <c r="AZ61" t="e">
        <f t="shared" si="76"/>
        <v>#VALUE!</v>
      </c>
      <c r="BA61" t="e">
        <f t="shared" si="76"/>
        <v>#VALUE!</v>
      </c>
      <c r="BB61" t="e">
        <f t="shared" si="76"/>
        <v>#VALUE!</v>
      </c>
      <c r="BC61" t="e">
        <f t="shared" si="76"/>
        <v>#VALUE!</v>
      </c>
      <c r="BD61" t="e">
        <f t="shared" si="76"/>
        <v>#VALUE!</v>
      </c>
      <c r="BE61" t="e">
        <f t="shared" si="76"/>
        <v>#VALUE!</v>
      </c>
      <c r="BF61" t="e">
        <f t="shared" si="76"/>
        <v>#VALUE!</v>
      </c>
      <c r="BG61" t="e">
        <f t="shared" si="76"/>
        <v>#VALUE!</v>
      </c>
      <c r="BH61" t="e">
        <f t="shared" si="76"/>
        <v>#VALUE!</v>
      </c>
      <c r="BI61" t="e">
        <f t="shared" si="76"/>
        <v>#VALUE!</v>
      </c>
    </row>
    <row r="62" spans="2:61" ht="12.75">
      <c r="B62"/>
      <c r="C62"/>
      <c r="D62"/>
      <c r="E62"/>
      <c r="F62" s="16" t="str">
        <f aca="true" t="shared" si="77" ref="F62:N62">IF($D55&gt;0,AY56," ")</f>
        <v> </v>
      </c>
      <c r="G62" s="16" t="str">
        <f t="shared" si="77"/>
        <v> </v>
      </c>
      <c r="H62" s="16" t="str">
        <f t="shared" si="77"/>
        <v> </v>
      </c>
      <c r="I62" s="16" t="str">
        <f t="shared" si="77"/>
        <v> </v>
      </c>
      <c r="J62" s="16" t="str">
        <f t="shared" si="77"/>
        <v> </v>
      </c>
      <c r="K62" s="16" t="str">
        <f t="shared" si="77"/>
        <v> </v>
      </c>
      <c r="L62" s="16" t="str">
        <f t="shared" si="77"/>
        <v> </v>
      </c>
      <c r="M62" s="20" t="str">
        <f t="shared" si="77"/>
        <v> </v>
      </c>
      <c r="N62" s="13" t="str">
        <f t="shared" si="77"/>
        <v> </v>
      </c>
      <c r="O62" s="14"/>
      <c r="P62" s="16" t="str">
        <f>IF($D55&gt;0,BI56," ")</f>
        <v> </v>
      </c>
      <c r="Q62" s="1"/>
      <c r="AG62" s="1">
        <f t="shared" si="47"/>
        <v>52</v>
      </c>
      <c r="AI62" s="16" t="e">
        <f>INDEX(matrix7,AG62,AD61)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8" ref="AY62:BI62">IF($AJ62=1,AM61,F62-$AI62*AM61)</f>
        <v>#VALUE!</v>
      </c>
      <c r="AZ62" t="e">
        <f t="shared" si="78"/>
        <v>#VALUE!</v>
      </c>
      <c r="BA62" t="e">
        <f t="shared" si="78"/>
        <v>#VALUE!</v>
      </c>
      <c r="BB62" t="e">
        <f t="shared" si="78"/>
        <v>#VALUE!</v>
      </c>
      <c r="BC62" t="e">
        <f t="shared" si="78"/>
        <v>#VALUE!</v>
      </c>
      <c r="BD62" t="e">
        <f t="shared" si="78"/>
        <v>#VALUE!</v>
      </c>
      <c r="BE62" t="e">
        <f t="shared" si="78"/>
        <v>#VALUE!</v>
      </c>
      <c r="BF62" t="e">
        <f t="shared" si="78"/>
        <v>#VALUE!</v>
      </c>
      <c r="BG62" t="e">
        <f t="shared" si="78"/>
        <v>#VALUE!</v>
      </c>
      <c r="BH62" t="e">
        <f t="shared" si="78"/>
        <v>#VALUE!</v>
      </c>
      <c r="BI62" t="e">
        <f t="shared" si="78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47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9" ref="F65:N65">IF($D61&gt;0,AY59," ")</f>
        <v> </v>
      </c>
      <c r="G65" s="11" t="str">
        <f t="shared" si="79"/>
        <v> </v>
      </c>
      <c r="H65" s="11" t="str">
        <f t="shared" si="79"/>
        <v> </v>
      </c>
      <c r="I65" s="11" t="str">
        <f t="shared" si="79"/>
        <v> </v>
      </c>
      <c r="J65" s="11" t="str">
        <f t="shared" si="79"/>
        <v> </v>
      </c>
      <c r="K65" s="11" t="str">
        <f t="shared" si="79"/>
        <v> </v>
      </c>
      <c r="L65" s="11" t="str">
        <f t="shared" si="79"/>
        <v> </v>
      </c>
      <c r="M65" s="12" t="str">
        <f t="shared" si="79"/>
        <v> </v>
      </c>
      <c r="N65" s="13" t="str">
        <f t="shared" si="79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80" ref="F66:N66">IF($D61&gt;0,AY60," ")</f>
        <v> </v>
      </c>
      <c r="G66" s="16" t="str">
        <f t="shared" si="80"/>
        <v> </v>
      </c>
      <c r="H66" s="16" t="str">
        <f t="shared" si="80"/>
        <v> </v>
      </c>
      <c r="I66" s="16" t="str">
        <f t="shared" si="80"/>
        <v> </v>
      </c>
      <c r="J66" s="16" t="str">
        <f t="shared" si="80"/>
        <v> </v>
      </c>
      <c r="K66" s="16" t="str">
        <f t="shared" si="80"/>
        <v> </v>
      </c>
      <c r="L66" s="16" t="str">
        <f t="shared" si="80"/>
        <v> </v>
      </c>
      <c r="M66" s="20" t="str">
        <f t="shared" si="80"/>
        <v> </v>
      </c>
      <c r="N66" s="13" t="str">
        <f t="shared" si="80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1" ref="F67:N67">IF($D61&gt;0,AY61," ")</f>
        <v> </v>
      </c>
      <c r="G67" s="16" t="str">
        <f t="shared" si="81"/>
        <v> </v>
      </c>
      <c r="H67" s="16" t="str">
        <f t="shared" si="81"/>
        <v> </v>
      </c>
      <c r="I67" s="16" t="str">
        <f t="shared" si="81"/>
        <v> </v>
      </c>
      <c r="J67" s="16" t="str">
        <f t="shared" si="81"/>
        <v> </v>
      </c>
      <c r="K67" s="16" t="str">
        <f t="shared" si="81"/>
        <v> </v>
      </c>
      <c r="L67" s="16" t="str">
        <f t="shared" si="81"/>
        <v> </v>
      </c>
      <c r="M67" s="20" t="str">
        <f t="shared" si="81"/>
        <v> </v>
      </c>
      <c r="N67" s="13" t="str">
        <f t="shared" si="81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2" ref="F68:N68">IF($D61&gt;0,AY62," ")</f>
        <v> </v>
      </c>
      <c r="G68" s="16" t="str">
        <f t="shared" si="82"/>
        <v> </v>
      </c>
      <c r="H68" s="16" t="str">
        <f t="shared" si="82"/>
        <v> </v>
      </c>
      <c r="I68" s="16" t="str">
        <f t="shared" si="82"/>
        <v> </v>
      </c>
      <c r="J68" s="16" t="str">
        <f t="shared" si="82"/>
        <v> </v>
      </c>
      <c r="K68" s="16" t="str">
        <f t="shared" si="82"/>
        <v> </v>
      </c>
      <c r="L68" s="16" t="str">
        <f t="shared" si="82"/>
        <v> </v>
      </c>
      <c r="M68" s="20" t="str">
        <f t="shared" si="82"/>
        <v> </v>
      </c>
      <c r="N68" s="13" t="str">
        <f t="shared" si="82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3" ref="F71:N71">IF($D67&gt;0,AY65," ")</f>
        <v> </v>
      </c>
      <c r="G71" s="11" t="str">
        <f t="shared" si="83"/>
        <v> </v>
      </c>
      <c r="H71" s="11" t="str">
        <f t="shared" si="83"/>
        <v> </v>
      </c>
      <c r="I71" s="11" t="str">
        <f t="shared" si="83"/>
        <v> </v>
      </c>
      <c r="J71" s="11" t="str">
        <f t="shared" si="83"/>
        <v> </v>
      </c>
      <c r="K71" s="11" t="str">
        <f t="shared" si="83"/>
        <v> </v>
      </c>
      <c r="L71" s="11" t="str">
        <f t="shared" si="83"/>
        <v> </v>
      </c>
      <c r="M71" s="12" t="str">
        <f t="shared" si="83"/>
        <v> </v>
      </c>
      <c r="N71" s="13" t="str">
        <f t="shared" si="83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4" ref="F72:N72">IF($D67&gt;0,AY66," ")</f>
        <v> </v>
      </c>
      <c r="G72" s="16" t="str">
        <f t="shared" si="84"/>
        <v> </v>
      </c>
      <c r="H72" s="16" t="str">
        <f t="shared" si="84"/>
        <v> </v>
      </c>
      <c r="I72" s="16" t="str">
        <f t="shared" si="84"/>
        <v> </v>
      </c>
      <c r="J72" s="16" t="str">
        <f t="shared" si="84"/>
        <v> </v>
      </c>
      <c r="K72" s="16" t="str">
        <f t="shared" si="84"/>
        <v> </v>
      </c>
      <c r="L72" s="16" t="str">
        <f t="shared" si="84"/>
        <v> </v>
      </c>
      <c r="M72" s="20" t="str">
        <f t="shared" si="84"/>
        <v> </v>
      </c>
      <c r="N72" s="13" t="str">
        <f t="shared" si="84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5" ref="F73:N73">IF($D67&gt;0,AY67," ")</f>
        <v> </v>
      </c>
      <c r="G73" s="16" t="str">
        <f t="shared" si="85"/>
        <v> </v>
      </c>
      <c r="H73" s="16" t="str">
        <f t="shared" si="85"/>
        <v> </v>
      </c>
      <c r="I73" s="16" t="str">
        <f t="shared" si="85"/>
        <v> </v>
      </c>
      <c r="J73" s="16" t="str">
        <f t="shared" si="85"/>
        <v> </v>
      </c>
      <c r="K73" s="16" t="str">
        <f t="shared" si="85"/>
        <v> </v>
      </c>
      <c r="L73" s="16" t="str">
        <f t="shared" si="85"/>
        <v> </v>
      </c>
      <c r="M73" s="20" t="str">
        <f t="shared" si="85"/>
        <v> </v>
      </c>
      <c r="N73" s="13" t="str">
        <f t="shared" si="85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6" ref="F74:N74">IF($D67&gt;0,AY68," ")</f>
        <v> </v>
      </c>
      <c r="G74" s="16" t="str">
        <f t="shared" si="86"/>
        <v> </v>
      </c>
      <c r="H74" s="16" t="str">
        <f t="shared" si="86"/>
        <v> </v>
      </c>
      <c r="I74" s="16" t="str">
        <f t="shared" si="86"/>
        <v> </v>
      </c>
      <c r="J74" s="16" t="str">
        <f t="shared" si="86"/>
        <v> </v>
      </c>
      <c r="K74" s="16" t="str">
        <f t="shared" si="86"/>
        <v> </v>
      </c>
      <c r="L74" s="16" t="str">
        <f t="shared" si="86"/>
        <v> </v>
      </c>
      <c r="M74" s="20" t="str">
        <f t="shared" si="86"/>
        <v> </v>
      </c>
      <c r="N74" s="13" t="str">
        <f t="shared" si="86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135</v>
      </c>
      <c r="X100" s="23" t="s">
        <v>136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137</v>
      </c>
      <c r="X101" s="23" t="s">
        <v>138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71</v>
      </c>
      <c r="X102" s="23" t="s">
        <v>72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117</v>
      </c>
      <c r="X103" s="23"/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 t="s">
        <v>118</v>
      </c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23" t="s">
        <v>73</v>
      </c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74</v>
      </c>
      <c r="X106" s="23" t="s">
        <v>134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115</v>
      </c>
      <c r="X107" s="23" t="s">
        <v>116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161</v>
      </c>
      <c r="X108" s="23" t="s">
        <v>162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 t="s">
        <v>163</v>
      </c>
      <c r="X109" s="23" t="s">
        <v>164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 t="s">
        <v>130</v>
      </c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 t="s">
        <v>103</v>
      </c>
      <c r="X111" s="23" t="s">
        <v>119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C3:H7 K3:P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8">
      <pane ySplit="8" topLeftCell="BM16" activePane="bottomLeft" state="frozen"/>
      <selection pane="topLeft" activeCell="A8" sqref="A8"/>
      <selection pane="bottomLeft" activeCell="A16" sqref="A16:IV16"/>
    </sheetView>
  </sheetViews>
  <sheetFormatPr defaultColWidth="11.00390625" defaultRowHeight="12.75"/>
  <cols>
    <col min="1" max="1" width="3.37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1.25" style="1" customWidth="1"/>
    <col min="15" max="15" width="1.00390625" style="1" customWidth="1"/>
    <col min="16" max="16" width="5.25390625" style="26" customWidth="1"/>
    <col min="17" max="17" width="5.875" style="0" customWidth="1"/>
    <col min="18" max="18" width="4.625" style="0" customWidth="1"/>
    <col min="19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2.75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 thickBot="1">
      <c r="A3" t="s">
        <v>57</v>
      </c>
      <c r="B3"/>
      <c r="C3" s="59" t="str">
        <f>VLOOKUP(A5,instructions10,2)</f>
        <v>Hi,  McGraph and I will be helping out with the parametric simplex method.</v>
      </c>
      <c r="D3" s="60"/>
      <c r="E3" s="60"/>
      <c r="F3" s="60"/>
      <c r="G3" s="60"/>
      <c r="H3" s="60"/>
      <c r="I3" s="2"/>
      <c r="J3" s="2"/>
      <c r="K3" s="59" t="str">
        <f>VLOOKUP(A5,instructions10,4)</f>
        <v>The method is discussed in Section 3.8 of Applied Mathematical Programming in the subsection "Objective Function Parametrics."</v>
      </c>
      <c r="L3" s="60"/>
      <c r="M3" s="60"/>
      <c r="N3" s="60"/>
      <c r="O3" s="60"/>
      <c r="P3" s="60"/>
    </row>
    <row r="4" spans="1:19" ht="19.5" hidden="1" thickBot="1" thickTop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  <c r="R4" s="27" t="s">
        <v>2</v>
      </c>
      <c r="S4" s="31">
        <v>28</v>
      </c>
    </row>
    <row r="5" spans="1:27" ht="18.75" hidden="1" thickBot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121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>
      <c r="B8"/>
      <c r="C8"/>
      <c r="D8"/>
      <c r="E8"/>
      <c r="F8"/>
      <c r="G8" s="30">
        <v>0.3</v>
      </c>
      <c r="H8" s="30">
        <v>0.4</v>
      </c>
      <c r="I8" s="30">
        <v>0.6</v>
      </c>
      <c r="J8" s="30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F9" s="30"/>
      <c r="G9" s="30">
        <v>-3</v>
      </c>
      <c r="H9" s="30">
        <v>-5</v>
      </c>
      <c r="I9" s="30">
        <v>-7</v>
      </c>
      <c r="J9" s="30">
        <v>-1</v>
      </c>
      <c r="N9" s="8"/>
      <c r="P9" s="32">
        <v>0</v>
      </c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3</v>
      </c>
      <c r="L10" s="1" t="s">
        <v>4</v>
      </c>
      <c r="M10" s="1" t="s">
        <v>5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6.5" thickBot="1">
      <c r="B11" t="s">
        <v>88</v>
      </c>
      <c r="C11"/>
      <c r="D11" t="s">
        <v>88</v>
      </c>
      <c r="E11"/>
      <c r="F11" s="11">
        <v>1</v>
      </c>
      <c r="G11" s="11">
        <f>$S$4*G8+G9</f>
        <v>5.4</v>
      </c>
      <c r="H11" s="11">
        <f>$S$4*H8+H9</f>
        <v>6.200000000000001</v>
      </c>
      <c r="I11" s="11">
        <f>$S$4*I8+I9</f>
        <v>9.8</v>
      </c>
      <c r="J11" s="11">
        <f>$S$4*J8+J9</f>
        <v>-1</v>
      </c>
      <c r="K11" s="29">
        <v>0</v>
      </c>
      <c r="L11" s="29">
        <v>0</v>
      </c>
      <c r="M11" s="29">
        <v>0</v>
      </c>
      <c r="N11" s="13"/>
      <c r="O11" s="14"/>
      <c r="P11" s="11">
        <v>0</v>
      </c>
      <c r="Q11" s="1"/>
      <c r="R11" t="s">
        <v>21</v>
      </c>
      <c r="AA11" s="6" t="s">
        <v>89</v>
      </c>
      <c r="AB11" s="7">
        <v>7</v>
      </c>
      <c r="AF11" s="15">
        <f>MOD(AF13,6)</f>
        <v>3</v>
      </c>
      <c r="AG11" s="1">
        <f aca="true" t="shared" si="0" ref="AG11:AG63">ROW(AE11)-10</f>
        <v>1</v>
      </c>
      <c r="AI11" s="11">
        <f>INDEX(matrix5,AG11,AD13)</f>
        <v>5.4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0</v>
      </c>
      <c r="BA11">
        <f t="shared" si="1"/>
        <v>3.500000000000001</v>
      </c>
      <c r="BB11">
        <f t="shared" si="1"/>
        <v>8.450000000000001</v>
      </c>
      <c r="BC11">
        <f t="shared" si="1"/>
        <v>-2.35</v>
      </c>
      <c r="BD11">
        <f t="shared" si="1"/>
        <v>0</v>
      </c>
      <c r="BE11">
        <f t="shared" si="1"/>
        <v>-1.35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-27</v>
      </c>
    </row>
    <row r="12" spans="2:61" ht="18" thickBot="1" thickTop="1">
      <c r="B12" t="s">
        <v>6</v>
      </c>
      <c r="C12"/>
      <c r="D12" t="s">
        <v>7</v>
      </c>
      <c r="E12"/>
      <c r="F12" s="16">
        <v>0</v>
      </c>
      <c r="G12" s="16">
        <v>1</v>
      </c>
      <c r="H12" s="16">
        <v>4</v>
      </c>
      <c r="I12" s="16">
        <v>2</v>
      </c>
      <c r="J12" s="16">
        <v>-1</v>
      </c>
      <c r="K12" s="16">
        <v>1</v>
      </c>
      <c r="L12" s="16">
        <v>0</v>
      </c>
      <c r="M12" s="16">
        <v>0</v>
      </c>
      <c r="N12" s="13"/>
      <c r="O12" s="14"/>
      <c r="P12" s="16">
        <v>10</v>
      </c>
      <c r="Q12" s="1"/>
      <c r="R12" s="31">
        <f>S4</f>
        <v>28</v>
      </c>
      <c r="AA12" s="6" t="s">
        <v>92</v>
      </c>
      <c r="AB12" s="7">
        <v>8</v>
      </c>
      <c r="AG12" s="1">
        <f t="shared" si="0"/>
        <v>2</v>
      </c>
      <c r="AI12" s="16">
        <f>INDEX(matrix5,AG12,AD13)</f>
        <v>1</v>
      </c>
      <c r="AJ12" s="1">
        <f>IF(AG12=AF13,1,0)</f>
        <v>0</v>
      </c>
      <c r="AK12" s="1">
        <f>IF(AJ12=1,1/AI12,0)</f>
        <v>0</v>
      </c>
      <c r="AY12">
        <f aca="true" t="shared" si="2" ref="AY12:BI12">IF($AJ12=1,AM13,F12-$AI12*AM13)</f>
        <v>0</v>
      </c>
      <c r="AZ12">
        <f t="shared" si="2"/>
        <v>0</v>
      </c>
      <c r="BA12">
        <f t="shared" si="2"/>
        <v>3.5</v>
      </c>
      <c r="BB12">
        <f t="shared" si="2"/>
        <v>1.75</v>
      </c>
      <c r="BC12">
        <f t="shared" si="2"/>
        <v>-1.25</v>
      </c>
      <c r="BD12">
        <f t="shared" si="2"/>
        <v>1</v>
      </c>
      <c r="BE12">
        <f t="shared" si="2"/>
        <v>-0.25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5</v>
      </c>
    </row>
    <row r="13" spans="2:61" ht="15" thickBot="1" thickTop="1">
      <c r="B13" s="17" t="s">
        <v>122</v>
      </c>
      <c r="D13" s="17">
        <v>13</v>
      </c>
      <c r="E13"/>
      <c r="F13" s="16">
        <v>0</v>
      </c>
      <c r="G13" s="16">
        <v>4</v>
      </c>
      <c r="H13" s="16">
        <v>2</v>
      </c>
      <c r="I13" s="16">
        <v>1</v>
      </c>
      <c r="J13" s="16">
        <v>1</v>
      </c>
      <c r="K13" s="16">
        <v>0</v>
      </c>
      <c r="L13" s="16">
        <v>1</v>
      </c>
      <c r="M13" s="16">
        <v>0</v>
      </c>
      <c r="N13" s="13"/>
      <c r="O13" s="14"/>
      <c r="P13" s="16">
        <v>20</v>
      </c>
      <c r="Q13" s="1"/>
      <c r="AA13" s="6" t="s">
        <v>8</v>
      </c>
      <c r="AB13" s="7">
        <v>9</v>
      </c>
      <c r="AD13" s="17">
        <f>VLOOKUP(B13,alpha,2)</f>
        <v>2</v>
      </c>
      <c r="AE13" s="1"/>
      <c r="AF13" s="17">
        <f>IF(D13&gt;0,D13-10," ")</f>
        <v>3</v>
      </c>
      <c r="AG13" s="1">
        <f t="shared" si="0"/>
        <v>3</v>
      </c>
      <c r="AI13" s="16">
        <f>INDEX(matrix5,AG13,AD13)</f>
        <v>4</v>
      </c>
      <c r="AJ13" s="1">
        <f>IF(AG13=AF13,1,0)</f>
        <v>1</v>
      </c>
      <c r="AK13" s="1">
        <f>IF(AJ13=1,1/AI13,0)</f>
        <v>0.25</v>
      </c>
      <c r="AM13" s="16">
        <f aca="true" t="shared" si="3" ref="AM13:AW13">SUMPRODUCT($AK11:$AK14,F11:F14)</f>
        <v>0</v>
      </c>
      <c r="AN13" s="16">
        <f t="shared" si="3"/>
        <v>1</v>
      </c>
      <c r="AO13" s="16">
        <f t="shared" si="3"/>
        <v>0.5</v>
      </c>
      <c r="AP13" s="16">
        <f t="shared" si="3"/>
        <v>0.25</v>
      </c>
      <c r="AQ13" s="16">
        <f t="shared" si="3"/>
        <v>0.25</v>
      </c>
      <c r="AR13" s="16">
        <f t="shared" si="3"/>
        <v>0</v>
      </c>
      <c r="AS13" s="16">
        <f t="shared" si="3"/>
        <v>0.25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5</v>
      </c>
      <c r="AY13">
        <f aca="true" t="shared" si="4" ref="AY13:BI13">IF($AJ13=1,AM13,F13-$AI13*AM13)</f>
        <v>0</v>
      </c>
      <c r="AZ13">
        <f t="shared" si="4"/>
        <v>1</v>
      </c>
      <c r="BA13">
        <f t="shared" si="4"/>
        <v>0.5</v>
      </c>
      <c r="BB13">
        <f t="shared" si="4"/>
        <v>0.25</v>
      </c>
      <c r="BC13">
        <f t="shared" si="4"/>
        <v>0.25</v>
      </c>
      <c r="BD13">
        <f t="shared" si="4"/>
        <v>0</v>
      </c>
      <c r="BE13">
        <f t="shared" si="4"/>
        <v>0.25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5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0</v>
      </c>
      <c r="J14" s="16">
        <v>-1</v>
      </c>
      <c r="K14" s="16">
        <v>0</v>
      </c>
      <c r="L14" s="16">
        <v>0</v>
      </c>
      <c r="M14" s="16">
        <v>1</v>
      </c>
      <c r="N14" s="13"/>
      <c r="O14" s="14"/>
      <c r="P14" s="16">
        <v>10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INDEX(matrix5,AG14,AD13)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0</v>
      </c>
      <c r="BA14">
        <f t="shared" si="5"/>
        <v>0</v>
      </c>
      <c r="BB14">
        <f t="shared" si="5"/>
        <v>0</v>
      </c>
      <c r="BC14">
        <f t="shared" si="5"/>
        <v>-1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10</v>
      </c>
    </row>
    <row r="15" spans="2:33" ht="13.5" thickBot="1">
      <c r="B15"/>
      <c r="C15"/>
      <c r="D15"/>
      <c r="E15"/>
      <c r="N15" s="8"/>
      <c r="P15" s="1"/>
      <c r="Q15" s="1"/>
      <c r="AA15" s="18" t="s">
        <v>9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>
        <f aca="true" t="shared" si="6" ref="F17:M17">IF($D13&gt;0,AY11," ")</f>
        <v>1</v>
      </c>
      <c r="G17" s="11">
        <f t="shared" si="6"/>
        <v>0</v>
      </c>
      <c r="H17" s="11">
        <f t="shared" si="6"/>
        <v>3.500000000000001</v>
      </c>
      <c r="I17" s="11">
        <f t="shared" si="6"/>
        <v>8.450000000000001</v>
      </c>
      <c r="J17" s="11">
        <f t="shared" si="6"/>
        <v>-2.35</v>
      </c>
      <c r="K17" s="11">
        <f t="shared" si="6"/>
        <v>0</v>
      </c>
      <c r="L17" s="11">
        <f t="shared" si="6"/>
        <v>-1.35</v>
      </c>
      <c r="M17" s="12">
        <f t="shared" si="6"/>
        <v>0</v>
      </c>
      <c r="N17" s="13"/>
      <c r="O17" s="14"/>
      <c r="P17" s="11">
        <f>IF($D13&gt;0,BI11," ")</f>
        <v>-27</v>
      </c>
      <c r="Q17" s="1"/>
      <c r="AF17" s="15">
        <f>MOD(AF19,6)</f>
        <v>2</v>
      </c>
      <c r="AG17" s="1">
        <f t="shared" si="0"/>
        <v>7</v>
      </c>
      <c r="AI17" s="11">
        <f>INDEX(matrix5,AG17,AD19)</f>
        <v>8.450000000000001</v>
      </c>
      <c r="AJ17" s="1">
        <f>IF(AG17=AF19,1,0)</f>
        <v>0</v>
      </c>
      <c r="AK17" s="1">
        <f>IF(AJ17=1,1/AI17,0)</f>
        <v>0</v>
      </c>
      <c r="AY17">
        <f aca="true" t="shared" si="7" ref="AY17:BI17">IF($AJ17=1,AM19,F17-$AI17*AM19)</f>
        <v>1</v>
      </c>
      <c r="AZ17">
        <f t="shared" si="7"/>
        <v>0</v>
      </c>
      <c r="BA17">
        <f t="shared" si="7"/>
        <v>-13.400000000000002</v>
      </c>
      <c r="BB17">
        <f t="shared" si="7"/>
        <v>0</v>
      </c>
      <c r="BC17">
        <f t="shared" si="7"/>
        <v>3.6857142857142855</v>
      </c>
      <c r="BD17">
        <f t="shared" si="7"/>
        <v>-4.828571428571429</v>
      </c>
      <c r="BE17">
        <f t="shared" si="7"/>
        <v>-0.1428571428571428</v>
      </c>
      <c r="BF17">
        <f t="shared" si="7"/>
        <v>0</v>
      </c>
      <c r="BG17">
        <f t="shared" si="7"/>
        <v>0</v>
      </c>
      <c r="BH17">
        <f t="shared" si="7"/>
        <v>0</v>
      </c>
      <c r="BI17">
        <f t="shared" si="7"/>
        <v>-51.14285714285714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0</v>
      </c>
      <c r="H18" s="16">
        <f t="shared" si="8"/>
        <v>3.5</v>
      </c>
      <c r="I18" s="16">
        <f t="shared" si="8"/>
        <v>1.75</v>
      </c>
      <c r="J18" s="16">
        <f t="shared" si="8"/>
        <v>-1.25</v>
      </c>
      <c r="K18" s="16">
        <f t="shared" si="8"/>
        <v>1</v>
      </c>
      <c r="L18" s="16">
        <f t="shared" si="8"/>
        <v>-0.25</v>
      </c>
      <c r="M18" s="20">
        <f t="shared" si="8"/>
        <v>0</v>
      </c>
      <c r="N18" s="13"/>
      <c r="O18" s="14"/>
      <c r="P18" s="16">
        <f>IF($D13&gt;0,BI12," ")</f>
        <v>5</v>
      </c>
      <c r="Q18" s="1"/>
      <c r="AG18" s="1">
        <f t="shared" si="0"/>
        <v>8</v>
      </c>
      <c r="AI18" s="16">
        <f>INDEX(matrix5,AG18,AD19)</f>
        <v>1.75</v>
      </c>
      <c r="AJ18" s="1">
        <f>IF(AG18=AF19,1,0)</f>
        <v>1</v>
      </c>
      <c r="AK18" s="1">
        <f>IF(AJ18=1,1/AI18,0)</f>
        <v>0.5714285714285714</v>
      </c>
      <c r="AY18">
        <f aca="true" t="shared" si="9" ref="AY18:BI18">IF($AJ18=1,AM19,F18-$AI18*AM19)</f>
        <v>0</v>
      </c>
      <c r="AZ18">
        <f t="shared" si="9"/>
        <v>0</v>
      </c>
      <c r="BA18">
        <f t="shared" si="9"/>
        <v>2</v>
      </c>
      <c r="BB18">
        <f t="shared" si="9"/>
        <v>1</v>
      </c>
      <c r="BC18">
        <f t="shared" si="9"/>
        <v>-0.7142857142857142</v>
      </c>
      <c r="BD18">
        <f t="shared" si="9"/>
        <v>0.5714285714285714</v>
      </c>
      <c r="BE18">
        <f t="shared" si="9"/>
        <v>-0.14285714285714285</v>
      </c>
      <c r="BF18">
        <f t="shared" si="9"/>
        <v>0</v>
      </c>
      <c r="BG18">
        <f t="shared" si="9"/>
        <v>0</v>
      </c>
      <c r="BH18">
        <f t="shared" si="9"/>
        <v>0</v>
      </c>
      <c r="BI18">
        <f t="shared" si="9"/>
        <v>2.8571428571428568</v>
      </c>
    </row>
    <row r="19" spans="2:61" ht="13.5" thickBot="1">
      <c r="B19" s="17" t="s">
        <v>124</v>
      </c>
      <c r="D19" s="17">
        <v>18</v>
      </c>
      <c r="E19"/>
      <c r="F19" s="16">
        <f aca="true" t="shared" si="10" ref="F19:M19">IF($D13&gt;0,AY13," ")</f>
        <v>0</v>
      </c>
      <c r="G19" s="16">
        <f t="shared" si="10"/>
        <v>1</v>
      </c>
      <c r="H19" s="16">
        <f t="shared" si="10"/>
        <v>0.5</v>
      </c>
      <c r="I19" s="16">
        <f t="shared" si="10"/>
        <v>0.25</v>
      </c>
      <c r="J19" s="16">
        <f t="shared" si="10"/>
        <v>0.25</v>
      </c>
      <c r="K19" s="16">
        <f t="shared" si="10"/>
        <v>0</v>
      </c>
      <c r="L19" s="16">
        <f t="shared" si="10"/>
        <v>0.25</v>
      </c>
      <c r="M19" s="20">
        <f t="shared" si="10"/>
        <v>0</v>
      </c>
      <c r="N19" s="13"/>
      <c r="O19" s="14"/>
      <c r="P19" s="16">
        <f>IF($D13&gt;0,BI13," ")</f>
        <v>5</v>
      </c>
      <c r="Q19" s="1"/>
      <c r="AD19" s="17">
        <f>VLOOKUP(B19,alpha,2)</f>
        <v>4</v>
      </c>
      <c r="AE19" s="1"/>
      <c r="AF19" s="17">
        <f>IF(D19&gt;0,D19-10," ")</f>
        <v>8</v>
      </c>
      <c r="AG19" s="1">
        <f t="shared" si="0"/>
        <v>9</v>
      </c>
      <c r="AI19" s="16">
        <f>INDEX(matrix5,AG19,AD19)</f>
        <v>0.25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2</v>
      </c>
      <c r="AP19" s="16">
        <f t="shared" si="11"/>
        <v>1</v>
      </c>
      <c r="AQ19" s="16">
        <f t="shared" si="11"/>
        <v>-0.7142857142857142</v>
      </c>
      <c r="AR19" s="16">
        <f t="shared" si="11"/>
        <v>0.5714285714285714</v>
      </c>
      <c r="AS19" s="16">
        <f t="shared" si="11"/>
        <v>-0.14285714285714285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2.8571428571428568</v>
      </c>
      <c r="AY19">
        <f aca="true" t="shared" si="12" ref="AY19:BI19">IF($AJ19=1,AM19,F19-$AI19*AM19)</f>
        <v>0</v>
      </c>
      <c r="AZ19">
        <f t="shared" si="12"/>
        <v>1</v>
      </c>
      <c r="BA19">
        <f t="shared" si="12"/>
        <v>0</v>
      </c>
      <c r="BB19">
        <f t="shared" si="12"/>
        <v>0</v>
      </c>
      <c r="BC19">
        <f t="shared" si="12"/>
        <v>0.42857142857142855</v>
      </c>
      <c r="BD19">
        <f t="shared" si="12"/>
        <v>-0.14285714285714285</v>
      </c>
      <c r="BE19">
        <f t="shared" si="12"/>
        <v>0.2857142857142857</v>
      </c>
      <c r="BF19">
        <f t="shared" si="12"/>
        <v>0</v>
      </c>
      <c r="BG19">
        <f t="shared" si="12"/>
        <v>0</v>
      </c>
      <c r="BH19">
        <f t="shared" si="12"/>
        <v>0</v>
      </c>
      <c r="BI19">
        <f t="shared" si="12"/>
        <v>4.285714285714286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-1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 s="13"/>
      <c r="O20" s="14"/>
      <c r="P20" s="16">
        <f>IF($D13&gt;0,BI14," ")</f>
        <v>10</v>
      </c>
      <c r="Q20" s="1"/>
      <c r="AG20" s="1">
        <f t="shared" si="0"/>
        <v>10</v>
      </c>
      <c r="AI20" s="16">
        <f>INDEX(matrix5,AG20,AD19)</f>
        <v>0</v>
      </c>
      <c r="AJ20" s="1">
        <f>IF(AG20=AF19,1,0)</f>
        <v>0</v>
      </c>
      <c r="AK20" s="1">
        <f>IF(AJ20=1,1/AI20,0)</f>
        <v>0</v>
      </c>
      <c r="AY20">
        <f aca="true" t="shared" si="14" ref="AY20:BI20">IF($AJ20=1,AM19,F20-$AI20*AM19)</f>
        <v>0</v>
      </c>
      <c r="AZ20">
        <f t="shared" si="14"/>
        <v>0</v>
      </c>
      <c r="BA20">
        <f t="shared" si="14"/>
        <v>0</v>
      </c>
      <c r="BB20">
        <f t="shared" si="14"/>
        <v>0</v>
      </c>
      <c r="BC20">
        <f t="shared" si="14"/>
        <v>-1</v>
      </c>
      <c r="BD20">
        <f t="shared" si="14"/>
        <v>0</v>
      </c>
      <c r="BE20">
        <f t="shared" si="14"/>
        <v>0</v>
      </c>
      <c r="BF20">
        <f t="shared" si="14"/>
        <v>1</v>
      </c>
      <c r="BG20">
        <f t="shared" si="14"/>
        <v>0</v>
      </c>
      <c r="BH20">
        <f t="shared" si="14"/>
        <v>0</v>
      </c>
      <c r="BI20">
        <f t="shared" si="14"/>
        <v>10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>
        <f aca="true" t="shared" si="15" ref="F23:M23">IF($D19&gt;0,AY17," ")</f>
        <v>1</v>
      </c>
      <c r="G23" s="11">
        <f t="shared" si="15"/>
        <v>0</v>
      </c>
      <c r="H23" s="11">
        <f t="shared" si="15"/>
        <v>-13.400000000000002</v>
      </c>
      <c r="I23" s="11">
        <f t="shared" si="15"/>
        <v>0</v>
      </c>
      <c r="J23" s="11">
        <f t="shared" si="15"/>
        <v>3.6857142857142855</v>
      </c>
      <c r="K23" s="11">
        <f t="shared" si="15"/>
        <v>-4.828571428571429</v>
      </c>
      <c r="L23" s="11">
        <f t="shared" si="15"/>
        <v>-0.1428571428571428</v>
      </c>
      <c r="M23" s="12">
        <f t="shared" si="15"/>
        <v>0</v>
      </c>
      <c r="N23" s="13"/>
      <c r="O23" s="14"/>
      <c r="P23" s="11">
        <f>IF($D19&gt;0,BI17," ")</f>
        <v>-51.14285714285714</v>
      </c>
      <c r="Q23" s="1"/>
      <c r="AF23" s="15">
        <f>MOD(AF25,6)</f>
        <v>3</v>
      </c>
      <c r="AG23" s="1">
        <f t="shared" si="0"/>
        <v>13</v>
      </c>
      <c r="AI23" s="11">
        <f>INDEX(matrix5,AG23,AD25)</f>
        <v>3.6857142857142855</v>
      </c>
      <c r="AJ23" s="1">
        <f>IF(AG23=AF25,1,0)</f>
        <v>0</v>
      </c>
      <c r="AK23" s="1">
        <f>IF(AJ23=1,1/AI23,0)</f>
        <v>0</v>
      </c>
      <c r="AY23">
        <f aca="true" t="shared" si="16" ref="AY23:BI23">IF($AJ23=1,AM25,F23-$AI23*AM25)</f>
        <v>1</v>
      </c>
      <c r="AZ23">
        <f t="shared" si="16"/>
        <v>-8.6</v>
      </c>
      <c r="BA23">
        <f t="shared" si="16"/>
        <v>-13.400000000000002</v>
      </c>
      <c r="BB23">
        <f t="shared" si="16"/>
        <v>0</v>
      </c>
      <c r="BC23">
        <f t="shared" si="16"/>
        <v>0</v>
      </c>
      <c r="BD23">
        <f t="shared" si="16"/>
        <v>-3.6000000000000005</v>
      </c>
      <c r="BE23">
        <f t="shared" si="16"/>
        <v>-2.5999999999999996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-88</v>
      </c>
    </row>
    <row r="24" spans="2:61" ht="13.5" thickBot="1">
      <c r="B24"/>
      <c r="C24"/>
      <c r="D24"/>
      <c r="E24"/>
      <c r="F24" s="16">
        <f aca="true" t="shared" si="17" ref="F24:M24">IF($D19&gt;0,AY18," ")</f>
        <v>0</v>
      </c>
      <c r="G24" s="16">
        <f t="shared" si="17"/>
        <v>0</v>
      </c>
      <c r="H24" s="16">
        <f t="shared" si="17"/>
        <v>2</v>
      </c>
      <c r="I24" s="16">
        <f t="shared" si="17"/>
        <v>1</v>
      </c>
      <c r="J24" s="16">
        <f t="shared" si="17"/>
        <v>-0.7142857142857142</v>
      </c>
      <c r="K24" s="16">
        <f t="shared" si="17"/>
        <v>0.5714285714285714</v>
      </c>
      <c r="L24" s="16">
        <f t="shared" si="17"/>
        <v>-0.14285714285714285</v>
      </c>
      <c r="M24" s="20">
        <f t="shared" si="17"/>
        <v>0</v>
      </c>
      <c r="N24" s="13"/>
      <c r="O24" s="14"/>
      <c r="P24" s="16">
        <f>IF($D19&gt;0,BI18," ")</f>
        <v>2.8571428571428568</v>
      </c>
      <c r="Q24" s="1"/>
      <c r="AG24" s="1">
        <f t="shared" si="0"/>
        <v>14</v>
      </c>
      <c r="AI24" s="16">
        <f>INDEX(matrix5,AG24,AD25)</f>
        <v>-0.7142857142857142</v>
      </c>
      <c r="AJ24" s="1">
        <f>IF(AG24=AF25,1,0)</f>
        <v>0</v>
      </c>
      <c r="AK24" s="1">
        <f>IF(AJ24=1,1/AI24,0)</f>
        <v>0</v>
      </c>
      <c r="AY24">
        <f aca="true" t="shared" si="18" ref="AY24:BI24">IF($AJ24=1,AM25,F24-$AI24*AM25)</f>
        <v>0</v>
      </c>
      <c r="AZ24">
        <f t="shared" si="18"/>
        <v>1.6666666666666665</v>
      </c>
      <c r="BA24">
        <f t="shared" si="18"/>
        <v>2</v>
      </c>
      <c r="BB24">
        <f t="shared" si="18"/>
        <v>1</v>
      </c>
      <c r="BC24">
        <f t="shared" si="18"/>
        <v>0</v>
      </c>
      <c r="BD24">
        <f t="shared" si="18"/>
        <v>0.33333333333333337</v>
      </c>
      <c r="BE24">
        <f t="shared" si="18"/>
        <v>0.33333333333333326</v>
      </c>
      <c r="BF24">
        <f t="shared" si="18"/>
        <v>0</v>
      </c>
      <c r="BG24">
        <f t="shared" si="18"/>
        <v>0</v>
      </c>
      <c r="BH24">
        <f t="shared" si="18"/>
        <v>0</v>
      </c>
      <c r="BI24">
        <f t="shared" si="18"/>
        <v>10</v>
      </c>
    </row>
    <row r="25" spans="2:61" ht="13.5" thickBot="1">
      <c r="B25" s="17" t="s">
        <v>125</v>
      </c>
      <c r="D25" s="17">
        <v>25</v>
      </c>
      <c r="E25"/>
      <c r="F25" s="16">
        <f aca="true" t="shared" si="19" ref="F25:M25">IF($D19&gt;0,AY19," ")</f>
        <v>0</v>
      </c>
      <c r="G25" s="16">
        <f t="shared" si="19"/>
        <v>1</v>
      </c>
      <c r="H25" s="16">
        <f t="shared" si="19"/>
        <v>0</v>
      </c>
      <c r="I25" s="16">
        <f t="shared" si="19"/>
        <v>0</v>
      </c>
      <c r="J25" s="16">
        <f t="shared" si="19"/>
        <v>0.42857142857142855</v>
      </c>
      <c r="K25" s="16">
        <f t="shared" si="19"/>
        <v>-0.14285714285714285</v>
      </c>
      <c r="L25" s="16">
        <f t="shared" si="19"/>
        <v>0.2857142857142857</v>
      </c>
      <c r="M25" s="20">
        <f t="shared" si="19"/>
        <v>0</v>
      </c>
      <c r="N25" s="13"/>
      <c r="O25" s="14"/>
      <c r="P25" s="16">
        <f>IF($D19&gt;0,BI19," ")</f>
        <v>4.285714285714286</v>
      </c>
      <c r="Q25" s="1"/>
      <c r="AD25" s="17">
        <f>VLOOKUP(B25,alpha,2)</f>
        <v>5</v>
      </c>
      <c r="AE25" s="1"/>
      <c r="AF25" s="17">
        <f>IF(D25&gt;0,D25-10," ")</f>
        <v>15</v>
      </c>
      <c r="AG25" s="1">
        <f t="shared" si="0"/>
        <v>15</v>
      </c>
      <c r="AI25" s="16">
        <f>INDEX(matrix5,AG25,AD25)</f>
        <v>0.42857142857142855</v>
      </c>
      <c r="AJ25" s="1">
        <f>IF(AG25=AF25,1,0)</f>
        <v>1</v>
      </c>
      <c r="AK25" s="1">
        <f>IF(AJ25=1,1/AI25,0)</f>
        <v>2.3333333333333335</v>
      </c>
      <c r="AM25" s="16">
        <f aca="true" t="shared" si="20" ref="AM25:AW25">SUMPRODUCT($AK23:$AK26,F23:F26)</f>
        <v>0</v>
      </c>
      <c r="AN25" s="16">
        <f t="shared" si="20"/>
        <v>2.3333333333333335</v>
      </c>
      <c r="AO25" s="16">
        <f t="shared" si="20"/>
        <v>0</v>
      </c>
      <c r="AP25" s="16">
        <f t="shared" si="20"/>
        <v>0</v>
      </c>
      <c r="AQ25" s="16">
        <f t="shared" si="20"/>
        <v>1</v>
      </c>
      <c r="AR25" s="16">
        <f t="shared" si="20"/>
        <v>-0.3333333333333333</v>
      </c>
      <c r="AS25" s="16">
        <f t="shared" si="20"/>
        <v>0.6666666666666666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10</v>
      </c>
      <c r="AY25">
        <f aca="true" t="shared" si="21" ref="AY25:BI25">IF($AJ25=1,AM25,F25-$AI25*AM25)</f>
        <v>0</v>
      </c>
      <c r="AZ25">
        <f t="shared" si="21"/>
        <v>2.3333333333333335</v>
      </c>
      <c r="BA25">
        <f t="shared" si="21"/>
        <v>0</v>
      </c>
      <c r="BB25">
        <f t="shared" si="21"/>
        <v>0</v>
      </c>
      <c r="BC25">
        <f t="shared" si="21"/>
        <v>1</v>
      </c>
      <c r="BD25">
        <f t="shared" si="21"/>
        <v>-0.3333333333333333</v>
      </c>
      <c r="BE25">
        <f t="shared" si="21"/>
        <v>0.6666666666666666</v>
      </c>
      <c r="BF25">
        <f t="shared" si="21"/>
        <v>0</v>
      </c>
      <c r="BG25">
        <f t="shared" si="21"/>
        <v>0</v>
      </c>
      <c r="BH25">
        <f t="shared" si="21"/>
        <v>0</v>
      </c>
      <c r="BI25">
        <f t="shared" si="21"/>
        <v>10</v>
      </c>
    </row>
    <row r="26" spans="2:61" ht="12.75">
      <c r="B26"/>
      <c r="C26"/>
      <c r="D26"/>
      <c r="E26"/>
      <c r="F26" s="16">
        <f aca="true" t="shared" si="22" ref="F26:M26">IF($D19&gt;0,AY20," ")</f>
        <v>0</v>
      </c>
      <c r="G26" s="16">
        <f t="shared" si="22"/>
        <v>0</v>
      </c>
      <c r="H26" s="16">
        <f t="shared" si="22"/>
        <v>0</v>
      </c>
      <c r="I26" s="16">
        <f t="shared" si="22"/>
        <v>0</v>
      </c>
      <c r="J26" s="16">
        <f t="shared" si="22"/>
        <v>-1</v>
      </c>
      <c r="K26" s="16">
        <f t="shared" si="22"/>
        <v>0</v>
      </c>
      <c r="L26" s="16">
        <f t="shared" si="22"/>
        <v>0</v>
      </c>
      <c r="M26" s="20">
        <f t="shared" si="22"/>
        <v>1</v>
      </c>
      <c r="N26" s="13"/>
      <c r="O26" s="14"/>
      <c r="P26" s="16">
        <f>IF($D19&gt;0,BI20," ")</f>
        <v>10</v>
      </c>
      <c r="Q26" s="1"/>
      <c r="AG26" s="1">
        <f t="shared" si="0"/>
        <v>16</v>
      </c>
      <c r="AI26" s="16">
        <f>INDEX(matrix5,AG26,AD25)</f>
        <v>-1</v>
      </c>
      <c r="AJ26" s="1">
        <f>IF(AG26=AF25,1,0)</f>
        <v>0</v>
      </c>
      <c r="AK26" s="1">
        <f>IF(AJ26=1,1/AI26,0)</f>
        <v>0</v>
      </c>
      <c r="AY26">
        <f aca="true" t="shared" si="23" ref="AY26:BI26">IF($AJ26=1,AM25,F26-$AI26*AM25)</f>
        <v>0</v>
      </c>
      <c r="AZ26">
        <f t="shared" si="23"/>
        <v>2.3333333333333335</v>
      </c>
      <c r="BA26">
        <f t="shared" si="23"/>
        <v>0</v>
      </c>
      <c r="BB26">
        <f t="shared" si="23"/>
        <v>0</v>
      </c>
      <c r="BC26">
        <f t="shared" si="23"/>
        <v>0</v>
      </c>
      <c r="BD26">
        <f t="shared" si="23"/>
        <v>-0.3333333333333333</v>
      </c>
      <c r="BE26">
        <f t="shared" si="23"/>
        <v>0.6666666666666666</v>
      </c>
      <c r="BF26">
        <f t="shared" si="23"/>
        <v>1</v>
      </c>
      <c r="BG26">
        <f t="shared" si="23"/>
        <v>0</v>
      </c>
      <c r="BH26">
        <f t="shared" si="23"/>
        <v>0</v>
      </c>
      <c r="BI26">
        <f t="shared" si="23"/>
        <v>20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>
        <f aca="true" t="shared" si="24" ref="F29:M29">IF($D25&gt;0,AY23," ")</f>
        <v>1</v>
      </c>
      <c r="G29" s="11">
        <f t="shared" si="24"/>
        <v>-8.6</v>
      </c>
      <c r="H29" s="11">
        <f t="shared" si="24"/>
        <v>-13.400000000000002</v>
      </c>
      <c r="I29" s="11">
        <f t="shared" si="24"/>
        <v>0</v>
      </c>
      <c r="J29" s="11">
        <f t="shared" si="24"/>
        <v>0</v>
      </c>
      <c r="K29" s="11">
        <f t="shared" si="24"/>
        <v>-3.6000000000000005</v>
      </c>
      <c r="L29" s="11">
        <f t="shared" si="24"/>
        <v>-2.5999999999999996</v>
      </c>
      <c r="M29" s="12">
        <f t="shared" si="24"/>
        <v>0</v>
      </c>
      <c r="N29" s="13"/>
      <c r="O29" s="14"/>
      <c r="P29" s="11">
        <f>IF($D25&gt;0,BI23," ")</f>
        <v>-88</v>
      </c>
      <c r="Q29" s="1"/>
      <c r="AF29" s="15" t="e">
        <f>MOD(AF31,6)</f>
        <v>#VALUE!</v>
      </c>
      <c r="AG29" s="1">
        <f t="shared" si="0"/>
        <v>19</v>
      </c>
      <c r="AI29" s="11" t="e">
        <f>INDEX(matrix5,AG29,AD31)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>
        <f aca="true" t="shared" si="26" ref="F30:M30">IF($D25&gt;0,AY24," ")</f>
        <v>0</v>
      </c>
      <c r="G30" s="16">
        <f t="shared" si="26"/>
        <v>1.6666666666666665</v>
      </c>
      <c r="H30" s="16">
        <f t="shared" si="26"/>
        <v>2</v>
      </c>
      <c r="I30" s="16">
        <f t="shared" si="26"/>
        <v>1</v>
      </c>
      <c r="J30" s="16">
        <f t="shared" si="26"/>
        <v>0</v>
      </c>
      <c r="K30" s="16">
        <f t="shared" si="26"/>
        <v>0.33333333333333337</v>
      </c>
      <c r="L30" s="16">
        <f t="shared" si="26"/>
        <v>0.33333333333333326</v>
      </c>
      <c r="M30" s="20">
        <f t="shared" si="26"/>
        <v>0</v>
      </c>
      <c r="N30" s="13"/>
      <c r="O30" s="14"/>
      <c r="P30" s="16">
        <f>IF($D25&gt;0,BI24," ")</f>
        <v>10</v>
      </c>
      <c r="Q30" s="1"/>
      <c r="AG30" s="1">
        <f t="shared" si="0"/>
        <v>20</v>
      </c>
      <c r="AI30" s="16" t="e">
        <f>INDEX(matrix5,AG30,AD31)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17"/>
      <c r="D31" s="17"/>
      <c r="E31"/>
      <c r="F31" s="16">
        <f aca="true" t="shared" si="28" ref="F31:M31">IF($D25&gt;0,AY25," ")</f>
        <v>0</v>
      </c>
      <c r="G31" s="16">
        <f t="shared" si="28"/>
        <v>2.3333333333333335</v>
      </c>
      <c r="H31" s="16">
        <f t="shared" si="28"/>
        <v>0</v>
      </c>
      <c r="I31" s="16">
        <f t="shared" si="28"/>
        <v>0</v>
      </c>
      <c r="J31" s="16">
        <f t="shared" si="28"/>
        <v>1</v>
      </c>
      <c r="K31" s="16">
        <f t="shared" si="28"/>
        <v>-0.3333333333333333</v>
      </c>
      <c r="L31" s="16">
        <f t="shared" si="28"/>
        <v>0.6666666666666666</v>
      </c>
      <c r="M31" s="20">
        <f t="shared" si="28"/>
        <v>0</v>
      </c>
      <c r="N31" s="13"/>
      <c r="O31" s="14"/>
      <c r="P31" s="16">
        <f>IF($D25&gt;0,BI25," ")</f>
        <v>10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INDEX(matrix5,AG31,AD31)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>
        <f aca="true" t="shared" si="31" ref="F32:M32">IF($D25&gt;0,AY26," ")</f>
        <v>0</v>
      </c>
      <c r="G32" s="16">
        <f t="shared" si="31"/>
        <v>2.3333333333333335</v>
      </c>
      <c r="H32" s="16">
        <f t="shared" si="31"/>
        <v>0</v>
      </c>
      <c r="I32" s="16">
        <f t="shared" si="31"/>
        <v>0</v>
      </c>
      <c r="J32" s="16">
        <f t="shared" si="31"/>
        <v>0</v>
      </c>
      <c r="K32" s="16">
        <f t="shared" si="31"/>
        <v>-0.3333333333333333</v>
      </c>
      <c r="L32" s="16">
        <f t="shared" si="31"/>
        <v>0.6666666666666666</v>
      </c>
      <c r="M32" s="20">
        <f t="shared" si="31"/>
        <v>1</v>
      </c>
      <c r="N32" s="13"/>
      <c r="O32" s="14"/>
      <c r="P32" s="16">
        <f>IF($D25&gt;0,BI26," ")</f>
        <v>20</v>
      </c>
      <c r="Q32" s="1"/>
      <c r="AG32" s="1">
        <f t="shared" si="0"/>
        <v>22</v>
      </c>
      <c r="AI32" s="16" t="e">
        <f>INDEX(matrix5,AG32,AD31)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INDEX(matrix5,AG35,AD37)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AG36" s="1">
        <f t="shared" si="0"/>
        <v>26</v>
      </c>
      <c r="AI36" s="16" t="e">
        <f>INDEX(matrix5,AG36,AD37)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17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INDEX(matrix5,AG37,AD37)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AG38" s="1">
        <f t="shared" si="0"/>
        <v>28</v>
      </c>
      <c r="AI38" s="16" t="e">
        <f>INDEX(matrix5,AG38,AD37)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INDEX(matrix5,AG41,AD43)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AG42" s="1">
        <f t="shared" si="0"/>
        <v>32</v>
      </c>
      <c r="AI42" s="16" t="e">
        <f>INDEX(matrix5,AG42,AD43)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17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INDEX(matrix5,AG43,AD43)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7" ref="AM43:AW43">SUMPRODUCT($AK41:$AK44,F41:F44)</f>
        <v>0</v>
      </c>
      <c r="AN43" s="16">
        <f t="shared" si="47"/>
        <v>0</v>
      </c>
      <c r="AO43" s="16">
        <f t="shared" si="47"/>
        <v>0</v>
      </c>
      <c r="AP43" s="16">
        <f t="shared" si="47"/>
        <v>0</v>
      </c>
      <c r="AQ43" s="16">
        <f t="shared" si="47"/>
        <v>0</v>
      </c>
      <c r="AR43" s="16">
        <f t="shared" si="47"/>
        <v>0</v>
      </c>
      <c r="AS43" s="16">
        <f t="shared" si="47"/>
        <v>0</v>
      </c>
      <c r="AT43" s="16">
        <f t="shared" si="47"/>
        <v>0</v>
      </c>
      <c r="AU43" s="16">
        <f t="shared" si="47"/>
        <v>0</v>
      </c>
      <c r="AV43" s="16">
        <f t="shared" si="47"/>
        <v>0</v>
      </c>
      <c r="AW43" s="16">
        <f t="shared" si="47"/>
        <v>0</v>
      </c>
      <c r="AY43" t="e">
        <f aca="true" t="shared" si="48" ref="AY43:BI43">IF($AJ43=1,AM43,F43-$AI43*AM43)</f>
        <v>#VALUE!</v>
      </c>
      <c r="AZ43" t="e">
        <f t="shared" si="48"/>
        <v>#VALUE!</v>
      </c>
      <c r="BA43" t="e">
        <f t="shared" si="48"/>
        <v>#VALUE!</v>
      </c>
      <c r="BB43" t="e">
        <f t="shared" si="48"/>
        <v>#VALUE!</v>
      </c>
      <c r="BC43" t="e">
        <f t="shared" si="48"/>
        <v>#VALUE!</v>
      </c>
      <c r="BD43" t="e">
        <f t="shared" si="48"/>
        <v>#VALUE!</v>
      </c>
      <c r="BE43" t="e">
        <f t="shared" si="48"/>
        <v>#VALUE!</v>
      </c>
      <c r="BF43" t="e">
        <f t="shared" si="48"/>
        <v>#VALUE!</v>
      </c>
      <c r="BG43" t="e">
        <f t="shared" si="48"/>
        <v>#VALUE!</v>
      </c>
      <c r="BH43" t="e">
        <f t="shared" si="48"/>
        <v>#VALUE!</v>
      </c>
      <c r="BI43" t="e">
        <f t="shared" si="48"/>
        <v>#VALUE!</v>
      </c>
    </row>
    <row r="44" spans="2:61" ht="12.75">
      <c r="B44"/>
      <c r="C44"/>
      <c r="D44"/>
      <c r="E44"/>
      <c r="F44" s="16" t="str">
        <f aca="true" t="shared" si="49" ref="F44:M44">IF($D37&gt;0,AY38," ")</f>
        <v> </v>
      </c>
      <c r="G44" s="16" t="str">
        <f t="shared" si="49"/>
        <v> </v>
      </c>
      <c r="H44" s="16" t="str">
        <f t="shared" si="49"/>
        <v> </v>
      </c>
      <c r="I44" s="16" t="str">
        <f t="shared" si="49"/>
        <v> </v>
      </c>
      <c r="J44" s="16" t="str">
        <f t="shared" si="49"/>
        <v> </v>
      </c>
      <c r="K44" s="16" t="str">
        <f t="shared" si="49"/>
        <v> </v>
      </c>
      <c r="L44" s="16" t="str">
        <f t="shared" si="49"/>
        <v> </v>
      </c>
      <c r="M44" s="20" t="str">
        <f t="shared" si="49"/>
        <v> </v>
      </c>
      <c r="N44" s="13"/>
      <c r="O44" s="14"/>
      <c r="P44" s="16" t="str">
        <f>IF($D37&gt;0,BI38," ")</f>
        <v> </v>
      </c>
      <c r="Q44" s="1"/>
      <c r="AG44" s="1">
        <f t="shared" si="0"/>
        <v>34</v>
      </c>
      <c r="AI44" s="16" t="e">
        <f>INDEX(matrix5,AG44,AD43)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0" ref="AY44:BI44">IF($AJ44=1,AM43,F44-$AI44*AM43)</f>
        <v>#VALUE!</v>
      </c>
      <c r="AZ44" t="e">
        <f t="shared" si="50"/>
        <v>#VALUE!</v>
      </c>
      <c r="BA44" t="e">
        <f t="shared" si="50"/>
        <v>#VALUE!</v>
      </c>
      <c r="BB44" t="e">
        <f t="shared" si="50"/>
        <v>#VALUE!</v>
      </c>
      <c r="BC44" t="e">
        <f t="shared" si="50"/>
        <v>#VALUE!</v>
      </c>
      <c r="BD44" t="e">
        <f t="shared" si="50"/>
        <v>#VALUE!</v>
      </c>
      <c r="BE44" t="e">
        <f t="shared" si="50"/>
        <v>#VALUE!</v>
      </c>
      <c r="BF44" t="e">
        <f t="shared" si="50"/>
        <v>#VALUE!</v>
      </c>
      <c r="BG44" t="e">
        <f t="shared" si="50"/>
        <v>#VALUE!</v>
      </c>
      <c r="BH44" t="e">
        <f t="shared" si="50"/>
        <v>#VALUE!</v>
      </c>
      <c r="BI44" t="e">
        <f t="shared" si="50"/>
        <v>#VALUE!</v>
      </c>
    </row>
    <row r="45" spans="2:33" ht="12.75">
      <c r="B45"/>
      <c r="C45"/>
      <c r="D45"/>
      <c r="E45"/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51" ref="F47:M47">IF($D43&gt;0,AY41," ")</f>
        <v> </v>
      </c>
      <c r="G47" s="11" t="str">
        <f t="shared" si="51"/>
        <v> </v>
      </c>
      <c r="H47" s="11" t="str">
        <f t="shared" si="51"/>
        <v> </v>
      </c>
      <c r="I47" s="11" t="str">
        <f t="shared" si="51"/>
        <v> </v>
      </c>
      <c r="J47" s="11" t="str">
        <f t="shared" si="51"/>
        <v> </v>
      </c>
      <c r="K47" s="11" t="str">
        <f t="shared" si="51"/>
        <v> </v>
      </c>
      <c r="L47" s="11" t="str">
        <f t="shared" si="51"/>
        <v> </v>
      </c>
      <c r="M47" s="12" t="str">
        <f t="shared" si="51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INDEX(matrix5,AG47,AD49)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2" ref="AY47:BI47">IF($AJ47=1,AM49,F47-$AI47*AM49)</f>
        <v>#VALUE!</v>
      </c>
      <c r="AZ47" t="e">
        <f t="shared" si="52"/>
        <v>#VALUE!</v>
      </c>
      <c r="BA47" t="e">
        <f t="shared" si="52"/>
        <v>#VALUE!</v>
      </c>
      <c r="BB47" t="e">
        <f t="shared" si="52"/>
        <v>#VALUE!</v>
      </c>
      <c r="BC47" t="e">
        <f t="shared" si="52"/>
        <v>#VALUE!</v>
      </c>
      <c r="BD47" t="e">
        <f t="shared" si="52"/>
        <v>#VALUE!</v>
      </c>
      <c r="BE47" t="e">
        <f t="shared" si="52"/>
        <v>#VALUE!</v>
      </c>
      <c r="BF47" t="e">
        <f t="shared" si="52"/>
        <v>#VALUE!</v>
      </c>
      <c r="BG47" t="e">
        <f t="shared" si="52"/>
        <v>#VALUE!</v>
      </c>
      <c r="BH47" t="e">
        <f t="shared" si="52"/>
        <v>#VALUE!</v>
      </c>
      <c r="BI47" t="e">
        <f t="shared" si="52"/>
        <v>#VALUE!</v>
      </c>
    </row>
    <row r="48" spans="2:61" ht="13.5" thickBot="1">
      <c r="B48"/>
      <c r="C48"/>
      <c r="D48"/>
      <c r="E48"/>
      <c r="F48" s="16" t="str">
        <f aca="true" t="shared" si="53" ref="F48:M48">IF($D43&gt;0,AY42," ")</f>
        <v> </v>
      </c>
      <c r="G48" s="16" t="str">
        <f t="shared" si="53"/>
        <v> </v>
      </c>
      <c r="H48" s="16" t="str">
        <f t="shared" si="53"/>
        <v> </v>
      </c>
      <c r="I48" s="16" t="str">
        <f t="shared" si="53"/>
        <v> </v>
      </c>
      <c r="J48" s="16" t="str">
        <f t="shared" si="53"/>
        <v> </v>
      </c>
      <c r="K48" s="16" t="str">
        <f t="shared" si="53"/>
        <v> </v>
      </c>
      <c r="L48" s="16" t="str">
        <f t="shared" si="53"/>
        <v> </v>
      </c>
      <c r="M48" s="20" t="str">
        <f t="shared" si="53"/>
        <v> </v>
      </c>
      <c r="N48" s="13"/>
      <c r="O48" s="14"/>
      <c r="P48" s="16" t="str">
        <f>IF($D43&gt;0,BI42," ")</f>
        <v> </v>
      </c>
      <c r="Q48" s="1"/>
      <c r="AG48" s="1">
        <f t="shared" si="0"/>
        <v>38</v>
      </c>
      <c r="AI48" s="16" t="e">
        <f>INDEX(matrix5,AG48,AD49)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4" ref="AY48:BI48">IF($AJ48=1,AM49,F48-$AI48*AM49)</f>
        <v>#VALUE!</v>
      </c>
      <c r="AZ48" t="e">
        <f t="shared" si="54"/>
        <v>#VALUE!</v>
      </c>
      <c r="BA48" t="e">
        <f t="shared" si="54"/>
        <v>#VALUE!</v>
      </c>
      <c r="BB48" t="e">
        <f t="shared" si="54"/>
        <v>#VALUE!</v>
      </c>
      <c r="BC48" t="e">
        <f t="shared" si="54"/>
        <v>#VALUE!</v>
      </c>
      <c r="BD48" t="e">
        <f t="shared" si="54"/>
        <v>#VALUE!</v>
      </c>
      <c r="BE48" t="e">
        <f t="shared" si="54"/>
        <v>#VALUE!</v>
      </c>
      <c r="BF48" t="e">
        <f t="shared" si="54"/>
        <v>#VALUE!</v>
      </c>
      <c r="BG48" t="e">
        <f t="shared" si="54"/>
        <v>#VALUE!</v>
      </c>
      <c r="BH48" t="e">
        <f t="shared" si="54"/>
        <v>#VALUE!</v>
      </c>
      <c r="BI48" t="e">
        <f t="shared" si="54"/>
        <v>#VALUE!</v>
      </c>
    </row>
    <row r="49" spans="2:61" ht="13.5" thickBot="1">
      <c r="B49" s="17"/>
      <c r="D49" s="17"/>
      <c r="E49"/>
      <c r="F49" s="16" t="str">
        <f aca="true" t="shared" si="55" ref="F49:M49">IF($D43&gt;0,AY43," ")</f>
        <v> </v>
      </c>
      <c r="G49" s="16" t="str">
        <f t="shared" si="55"/>
        <v> </v>
      </c>
      <c r="H49" s="16" t="str">
        <f t="shared" si="55"/>
        <v> </v>
      </c>
      <c r="I49" s="16" t="str">
        <f t="shared" si="55"/>
        <v> </v>
      </c>
      <c r="J49" s="16" t="str">
        <f t="shared" si="55"/>
        <v> </v>
      </c>
      <c r="K49" s="16" t="str">
        <f t="shared" si="55"/>
        <v> </v>
      </c>
      <c r="L49" s="16" t="str">
        <f t="shared" si="55"/>
        <v> </v>
      </c>
      <c r="M49" s="20" t="str">
        <f t="shared" si="55"/>
        <v> </v>
      </c>
      <c r="N49" s="13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INDEX(matrix5,AG49,AD49)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6" ref="AM49:AW49">SUMPRODUCT($AK47:$AK50,F47:F50)</f>
        <v>0</v>
      </c>
      <c r="AN49" s="16">
        <f t="shared" si="56"/>
        <v>0</v>
      </c>
      <c r="AO49" s="16">
        <f t="shared" si="56"/>
        <v>0</v>
      </c>
      <c r="AP49" s="16">
        <f t="shared" si="56"/>
        <v>0</v>
      </c>
      <c r="AQ49" s="16">
        <f t="shared" si="56"/>
        <v>0</v>
      </c>
      <c r="AR49" s="16">
        <f t="shared" si="56"/>
        <v>0</v>
      </c>
      <c r="AS49" s="16">
        <f t="shared" si="56"/>
        <v>0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0</v>
      </c>
      <c r="AY49" t="e">
        <f aca="true" t="shared" si="57" ref="AY49:BI49">IF($AJ49=1,AM49,F49-$AI49*AM49)</f>
        <v>#VALUE!</v>
      </c>
      <c r="AZ49" t="e">
        <f t="shared" si="57"/>
        <v>#VALUE!</v>
      </c>
      <c r="BA49" t="e">
        <f t="shared" si="57"/>
        <v>#VALUE!</v>
      </c>
      <c r="BB49" t="e">
        <f t="shared" si="57"/>
        <v>#VALUE!</v>
      </c>
      <c r="BC49" t="e">
        <f t="shared" si="57"/>
        <v>#VALUE!</v>
      </c>
      <c r="BD49" t="e">
        <f t="shared" si="57"/>
        <v>#VALUE!</v>
      </c>
      <c r="BE49" t="e">
        <f t="shared" si="57"/>
        <v>#VALUE!</v>
      </c>
      <c r="BF49" t="e">
        <f t="shared" si="57"/>
        <v>#VALUE!</v>
      </c>
      <c r="BG49" t="e">
        <f t="shared" si="57"/>
        <v>#VALUE!</v>
      </c>
      <c r="BH49" t="e">
        <f t="shared" si="57"/>
        <v>#VALUE!</v>
      </c>
      <c r="BI49" t="e">
        <f t="shared" si="57"/>
        <v>#VALUE!</v>
      </c>
    </row>
    <row r="50" spans="2:61" ht="12.75">
      <c r="B50"/>
      <c r="C50"/>
      <c r="D50"/>
      <c r="E50"/>
      <c r="F50" s="16" t="str">
        <f aca="true" t="shared" si="58" ref="F50:M50">IF($D43&gt;0,AY44," ")</f>
        <v> </v>
      </c>
      <c r="G50" s="16" t="str">
        <f t="shared" si="58"/>
        <v> </v>
      </c>
      <c r="H50" s="16" t="str">
        <f t="shared" si="58"/>
        <v> </v>
      </c>
      <c r="I50" s="16" t="str">
        <f t="shared" si="58"/>
        <v> </v>
      </c>
      <c r="J50" s="16" t="str">
        <f t="shared" si="58"/>
        <v> </v>
      </c>
      <c r="K50" s="16" t="str">
        <f t="shared" si="58"/>
        <v> </v>
      </c>
      <c r="L50" s="16" t="str">
        <f t="shared" si="58"/>
        <v> </v>
      </c>
      <c r="M50" s="20" t="str">
        <f t="shared" si="58"/>
        <v> </v>
      </c>
      <c r="N50" s="13"/>
      <c r="O50" s="14"/>
      <c r="P50" s="16" t="str">
        <f>IF($D43&gt;0,BI44," ")</f>
        <v> </v>
      </c>
      <c r="Q50" s="1"/>
      <c r="AG50" s="1">
        <f t="shared" si="0"/>
        <v>40</v>
      </c>
      <c r="AI50" s="16" t="e">
        <f>INDEX(matrix5,AG50,AD49)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9" ref="AY50:BI50">IF($AJ50=1,AM49,F50-$AI50*AM49)</f>
        <v>#VALUE!</v>
      </c>
      <c r="AZ50" t="e">
        <f t="shared" si="59"/>
        <v>#VALUE!</v>
      </c>
      <c r="BA50" t="e">
        <f t="shared" si="59"/>
        <v>#VALUE!</v>
      </c>
      <c r="BB50" t="e">
        <f t="shared" si="59"/>
        <v>#VALUE!</v>
      </c>
      <c r="BC50" t="e">
        <f t="shared" si="59"/>
        <v>#VALUE!</v>
      </c>
      <c r="BD50" t="e">
        <f t="shared" si="59"/>
        <v>#VALUE!</v>
      </c>
      <c r="BE50" t="e">
        <f t="shared" si="59"/>
        <v>#VALUE!</v>
      </c>
      <c r="BF50" t="e">
        <f t="shared" si="59"/>
        <v>#VALUE!</v>
      </c>
      <c r="BG50" t="e">
        <f t="shared" si="59"/>
        <v>#VALUE!</v>
      </c>
      <c r="BH50" t="e">
        <f t="shared" si="59"/>
        <v>#VALUE!</v>
      </c>
      <c r="BI50" t="e">
        <f t="shared" si="59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60" ref="F53:M53">IF($D49&gt;0,AY47," ")</f>
        <v> </v>
      </c>
      <c r="G53" s="11" t="str">
        <f t="shared" si="60"/>
        <v> </v>
      </c>
      <c r="H53" s="11" t="str">
        <f t="shared" si="60"/>
        <v> </v>
      </c>
      <c r="I53" s="11" t="str">
        <f t="shared" si="60"/>
        <v> </v>
      </c>
      <c r="J53" s="11" t="str">
        <f t="shared" si="60"/>
        <v> </v>
      </c>
      <c r="K53" s="11" t="str">
        <f t="shared" si="60"/>
        <v> </v>
      </c>
      <c r="L53" s="11" t="str">
        <f t="shared" si="60"/>
        <v> </v>
      </c>
      <c r="M53" s="12" t="str">
        <f t="shared" si="60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INDEX(matrix5,AG53,AD55)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1" ref="AY53:BI53">IF($AJ53=1,AM55,F53-$AI53*AM55)</f>
        <v>#VALUE!</v>
      </c>
      <c r="AZ53" t="e">
        <f t="shared" si="61"/>
        <v>#VALUE!</v>
      </c>
      <c r="BA53" t="e">
        <f t="shared" si="61"/>
        <v>#VALUE!</v>
      </c>
      <c r="BB53" t="e">
        <f t="shared" si="61"/>
        <v>#VALUE!</v>
      </c>
      <c r="BC53" t="e">
        <f t="shared" si="61"/>
        <v>#VALUE!</v>
      </c>
      <c r="BD53" t="e">
        <f t="shared" si="61"/>
        <v>#VALUE!</v>
      </c>
      <c r="BE53" t="e">
        <f t="shared" si="61"/>
        <v>#VALUE!</v>
      </c>
      <c r="BF53" t="e">
        <f t="shared" si="61"/>
        <v>#VALUE!</v>
      </c>
      <c r="BG53" t="e">
        <f t="shared" si="61"/>
        <v>#VALUE!</v>
      </c>
      <c r="BH53" t="e">
        <f t="shared" si="61"/>
        <v>#VALUE!</v>
      </c>
      <c r="BI53" t="e">
        <f t="shared" si="61"/>
        <v>#VALUE!</v>
      </c>
    </row>
    <row r="54" spans="2:61" ht="13.5" thickBot="1">
      <c r="B54"/>
      <c r="C54"/>
      <c r="D54"/>
      <c r="E54"/>
      <c r="F54" s="16" t="str">
        <f aca="true" t="shared" si="62" ref="F54:M54">IF($D49&gt;0,AY48," ")</f>
        <v> </v>
      </c>
      <c r="G54" s="16" t="str">
        <f t="shared" si="62"/>
        <v> </v>
      </c>
      <c r="H54" s="16" t="str">
        <f t="shared" si="62"/>
        <v> </v>
      </c>
      <c r="I54" s="16" t="str">
        <f t="shared" si="62"/>
        <v> </v>
      </c>
      <c r="J54" s="16" t="str">
        <f t="shared" si="62"/>
        <v> </v>
      </c>
      <c r="K54" s="16" t="str">
        <f t="shared" si="62"/>
        <v> </v>
      </c>
      <c r="L54" s="16" t="str">
        <f t="shared" si="62"/>
        <v> </v>
      </c>
      <c r="M54" s="20" t="str">
        <f t="shared" si="62"/>
        <v> </v>
      </c>
      <c r="N54" s="13"/>
      <c r="O54" s="14"/>
      <c r="P54" s="16" t="str">
        <f>IF($D49&gt;0,BI48," ")</f>
        <v> </v>
      </c>
      <c r="Q54" s="1"/>
      <c r="AG54" s="1">
        <f t="shared" si="0"/>
        <v>44</v>
      </c>
      <c r="AI54" s="16" t="e">
        <f>INDEX(matrix5,AG54,AD55)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3" ref="AY54:BI54">IF($AJ54=1,AM55,F54-$AI54*AM55)</f>
        <v>#VALUE!</v>
      </c>
      <c r="AZ54" t="e">
        <f t="shared" si="63"/>
        <v>#VALUE!</v>
      </c>
      <c r="BA54" t="e">
        <f t="shared" si="63"/>
        <v>#VALUE!</v>
      </c>
      <c r="BB54" t="e">
        <f t="shared" si="63"/>
        <v>#VALUE!</v>
      </c>
      <c r="BC54" t="e">
        <f t="shared" si="63"/>
        <v>#VALUE!</v>
      </c>
      <c r="BD54" t="e">
        <f t="shared" si="63"/>
        <v>#VALUE!</v>
      </c>
      <c r="BE54" t="e">
        <f t="shared" si="63"/>
        <v>#VALUE!</v>
      </c>
      <c r="BF54" t="e">
        <f t="shared" si="63"/>
        <v>#VALUE!</v>
      </c>
      <c r="BG54" t="e">
        <f t="shared" si="63"/>
        <v>#VALUE!</v>
      </c>
      <c r="BH54" t="e">
        <f t="shared" si="63"/>
        <v>#VALUE!</v>
      </c>
      <c r="BI54" t="e">
        <f t="shared" si="63"/>
        <v>#VALUE!</v>
      </c>
    </row>
    <row r="55" spans="2:61" ht="13.5" thickBot="1">
      <c r="B55" s="17"/>
      <c r="D55" s="17"/>
      <c r="E55"/>
      <c r="F55" s="16" t="str">
        <f aca="true" t="shared" si="64" ref="F55:M55">IF($D49&gt;0,AY49," ")</f>
        <v> </v>
      </c>
      <c r="G55" s="16" t="str">
        <f t="shared" si="64"/>
        <v> </v>
      </c>
      <c r="H55" s="16" t="str">
        <f t="shared" si="64"/>
        <v> </v>
      </c>
      <c r="I55" s="16" t="str">
        <f t="shared" si="64"/>
        <v> </v>
      </c>
      <c r="J55" s="16" t="str">
        <f t="shared" si="64"/>
        <v> </v>
      </c>
      <c r="K55" s="16" t="str">
        <f t="shared" si="64"/>
        <v> </v>
      </c>
      <c r="L55" s="16" t="str">
        <f t="shared" si="64"/>
        <v> </v>
      </c>
      <c r="M55" s="20" t="str">
        <f t="shared" si="64"/>
        <v> </v>
      </c>
      <c r="N55" s="13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INDEX(matrix5,AG55,AD55)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5" ref="AM55:AW55">SUMPRODUCT($AK53:$AK56,F53:F56)</f>
        <v>0</v>
      </c>
      <c r="AN55" s="16">
        <f t="shared" si="65"/>
        <v>0</v>
      </c>
      <c r="AO55" s="16">
        <f t="shared" si="65"/>
        <v>0</v>
      </c>
      <c r="AP55" s="16">
        <f t="shared" si="65"/>
        <v>0</v>
      </c>
      <c r="AQ55" s="16">
        <f t="shared" si="65"/>
        <v>0</v>
      </c>
      <c r="AR55" s="16">
        <f t="shared" si="65"/>
        <v>0</v>
      </c>
      <c r="AS55" s="16">
        <f t="shared" si="65"/>
        <v>0</v>
      </c>
      <c r="AT55" s="16">
        <f t="shared" si="65"/>
        <v>0</v>
      </c>
      <c r="AU55" s="16">
        <f t="shared" si="65"/>
        <v>0</v>
      </c>
      <c r="AV55" s="16">
        <f t="shared" si="65"/>
        <v>0</v>
      </c>
      <c r="AW55" s="16">
        <f t="shared" si="65"/>
        <v>0</v>
      </c>
      <c r="AY55" t="e">
        <f aca="true" t="shared" si="66" ref="AY55:BI55">IF($AJ55=1,AM55,F55-$AI55*AM55)</f>
        <v>#VALUE!</v>
      </c>
      <c r="AZ55" t="e">
        <f t="shared" si="66"/>
        <v>#VALUE!</v>
      </c>
      <c r="BA55" t="e">
        <f t="shared" si="66"/>
        <v>#VALUE!</v>
      </c>
      <c r="BB55" t="e">
        <f t="shared" si="66"/>
        <v>#VALUE!</v>
      </c>
      <c r="BC55" t="e">
        <f t="shared" si="66"/>
        <v>#VALUE!</v>
      </c>
      <c r="BD55" t="e">
        <f t="shared" si="66"/>
        <v>#VALUE!</v>
      </c>
      <c r="BE55" t="e">
        <f t="shared" si="66"/>
        <v>#VALUE!</v>
      </c>
      <c r="BF55" t="e">
        <f t="shared" si="66"/>
        <v>#VALUE!</v>
      </c>
      <c r="BG55" t="e">
        <f t="shared" si="66"/>
        <v>#VALUE!</v>
      </c>
      <c r="BH55" t="e">
        <f t="shared" si="66"/>
        <v>#VALUE!</v>
      </c>
      <c r="BI55" t="e">
        <f t="shared" si="66"/>
        <v>#VALUE!</v>
      </c>
    </row>
    <row r="56" spans="2:61" ht="12.75">
      <c r="B56"/>
      <c r="C56"/>
      <c r="D56"/>
      <c r="E56"/>
      <c r="F56" s="16" t="str">
        <f aca="true" t="shared" si="67" ref="F56:M56">IF($D49&gt;0,AY50," ")</f>
        <v> </v>
      </c>
      <c r="G56" s="16" t="str">
        <f t="shared" si="67"/>
        <v> </v>
      </c>
      <c r="H56" s="16" t="str">
        <f t="shared" si="67"/>
        <v> </v>
      </c>
      <c r="I56" s="16" t="str">
        <f t="shared" si="67"/>
        <v> </v>
      </c>
      <c r="J56" s="16" t="str">
        <f t="shared" si="67"/>
        <v> </v>
      </c>
      <c r="K56" s="16" t="str">
        <f t="shared" si="67"/>
        <v> </v>
      </c>
      <c r="L56" s="16" t="str">
        <f t="shared" si="67"/>
        <v> </v>
      </c>
      <c r="M56" s="20" t="str">
        <f t="shared" si="67"/>
        <v> </v>
      </c>
      <c r="N56" s="13"/>
      <c r="O56" s="14"/>
      <c r="P56" s="16" t="str">
        <f>IF($D49&gt;0,BI50," ")</f>
        <v> </v>
      </c>
      <c r="Q56" s="1"/>
      <c r="AG56" s="1">
        <f t="shared" si="0"/>
        <v>46</v>
      </c>
      <c r="AI56" s="16" t="e">
        <f>INDEX(matrix5,AG56,AD55)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8" ref="AY56:BI56">IF($AJ56=1,AM55,F56-$AI56*AM55)</f>
        <v>#VALUE!</v>
      </c>
      <c r="AZ56" t="e">
        <f t="shared" si="68"/>
        <v>#VALUE!</v>
      </c>
      <c r="BA56" t="e">
        <f t="shared" si="68"/>
        <v>#VALUE!</v>
      </c>
      <c r="BB56" t="e">
        <f t="shared" si="68"/>
        <v>#VALUE!</v>
      </c>
      <c r="BC56" t="e">
        <f t="shared" si="68"/>
        <v>#VALUE!</v>
      </c>
      <c r="BD56" t="e">
        <f t="shared" si="68"/>
        <v>#VALUE!</v>
      </c>
      <c r="BE56" t="e">
        <f t="shared" si="68"/>
        <v>#VALUE!</v>
      </c>
      <c r="BF56" t="e">
        <f t="shared" si="68"/>
        <v>#VALUE!</v>
      </c>
      <c r="BG56" t="e">
        <f t="shared" si="68"/>
        <v>#VALUE!</v>
      </c>
      <c r="BH56" t="e">
        <f t="shared" si="68"/>
        <v>#VALUE!</v>
      </c>
      <c r="BI56" t="e">
        <f t="shared" si="68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69" ref="F59:N59">IF($D55&gt;0,AY53," ")</f>
        <v> </v>
      </c>
      <c r="G59" s="11" t="str">
        <f t="shared" si="69"/>
        <v> </v>
      </c>
      <c r="H59" s="11" t="str">
        <f t="shared" si="69"/>
        <v> </v>
      </c>
      <c r="I59" s="11" t="str">
        <f t="shared" si="69"/>
        <v> </v>
      </c>
      <c r="J59" s="11" t="str">
        <f t="shared" si="69"/>
        <v> </v>
      </c>
      <c r="K59" s="11" t="str">
        <f t="shared" si="69"/>
        <v> </v>
      </c>
      <c r="L59" s="11" t="str">
        <f t="shared" si="69"/>
        <v> </v>
      </c>
      <c r="M59" s="12" t="str">
        <f t="shared" si="69"/>
        <v> </v>
      </c>
      <c r="N59" s="13" t="str">
        <f t="shared" si="69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INDEX(matrix5,AG59,AD61)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0" ref="AY59:BI59">IF($AJ59=1,AM61,F59-$AI59*AM61)</f>
        <v>#VALUE!</v>
      </c>
      <c r="AZ59" t="e">
        <f t="shared" si="70"/>
        <v>#VALUE!</v>
      </c>
      <c r="BA59" t="e">
        <f t="shared" si="70"/>
        <v>#VALUE!</v>
      </c>
      <c r="BB59" t="e">
        <f t="shared" si="70"/>
        <v>#VALUE!</v>
      </c>
      <c r="BC59" t="e">
        <f t="shared" si="70"/>
        <v>#VALUE!</v>
      </c>
      <c r="BD59" t="e">
        <f t="shared" si="70"/>
        <v>#VALUE!</v>
      </c>
      <c r="BE59" t="e">
        <f t="shared" si="70"/>
        <v>#VALUE!</v>
      </c>
      <c r="BF59" t="e">
        <f t="shared" si="70"/>
        <v>#VALUE!</v>
      </c>
      <c r="BG59" t="e">
        <f t="shared" si="70"/>
        <v>#VALUE!</v>
      </c>
      <c r="BH59" t="e">
        <f t="shared" si="70"/>
        <v>#VALUE!</v>
      </c>
      <c r="BI59" t="e">
        <f t="shared" si="70"/>
        <v>#VALUE!</v>
      </c>
    </row>
    <row r="60" spans="2:61" ht="13.5" thickBot="1">
      <c r="B60"/>
      <c r="C60"/>
      <c r="D60"/>
      <c r="E60"/>
      <c r="F60" s="16" t="str">
        <f aca="true" t="shared" si="71" ref="F60:N60">IF($D55&gt;0,AY54," ")</f>
        <v> </v>
      </c>
      <c r="G60" s="16" t="str">
        <f t="shared" si="71"/>
        <v> </v>
      </c>
      <c r="H60" s="16" t="str">
        <f t="shared" si="71"/>
        <v> </v>
      </c>
      <c r="I60" s="16" t="str">
        <f t="shared" si="71"/>
        <v> </v>
      </c>
      <c r="J60" s="16" t="str">
        <f t="shared" si="71"/>
        <v> </v>
      </c>
      <c r="K60" s="16" t="str">
        <f t="shared" si="71"/>
        <v> </v>
      </c>
      <c r="L60" s="16" t="str">
        <f t="shared" si="71"/>
        <v> </v>
      </c>
      <c r="M60" s="20" t="str">
        <f t="shared" si="71"/>
        <v> </v>
      </c>
      <c r="N60" s="13" t="str">
        <f t="shared" si="71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INDEX(matrix5,AG60,AD61)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2" ref="AY60:BI60">IF($AJ60=1,AM61,F60-$AI60*AM61)</f>
        <v>#VALUE!</v>
      </c>
      <c r="AZ60" t="e">
        <f t="shared" si="72"/>
        <v>#VALUE!</v>
      </c>
      <c r="BA60" t="e">
        <f t="shared" si="72"/>
        <v>#VALUE!</v>
      </c>
      <c r="BB60" t="e">
        <f t="shared" si="72"/>
        <v>#VALUE!</v>
      </c>
      <c r="BC60" t="e">
        <f t="shared" si="72"/>
        <v>#VALUE!</v>
      </c>
      <c r="BD60" t="e">
        <f t="shared" si="72"/>
        <v>#VALUE!</v>
      </c>
      <c r="BE60" t="e">
        <f t="shared" si="72"/>
        <v>#VALUE!</v>
      </c>
      <c r="BF60" t="e">
        <f t="shared" si="72"/>
        <v>#VALUE!</v>
      </c>
      <c r="BG60" t="e">
        <f t="shared" si="72"/>
        <v>#VALUE!</v>
      </c>
      <c r="BH60" t="e">
        <f t="shared" si="72"/>
        <v>#VALUE!</v>
      </c>
      <c r="BI60" t="e">
        <f t="shared" si="72"/>
        <v>#VALUE!</v>
      </c>
    </row>
    <row r="61" spans="2:61" ht="13.5" thickBot="1">
      <c r="B61" s="17"/>
      <c r="D61" s="17"/>
      <c r="E61"/>
      <c r="F61" s="16" t="str">
        <f aca="true" t="shared" si="73" ref="F61:N61">IF($D55&gt;0,AY55," ")</f>
        <v> </v>
      </c>
      <c r="G61" s="16" t="str">
        <f t="shared" si="73"/>
        <v> </v>
      </c>
      <c r="H61" s="16" t="str">
        <f t="shared" si="73"/>
        <v> </v>
      </c>
      <c r="I61" s="16" t="str">
        <f t="shared" si="73"/>
        <v> </v>
      </c>
      <c r="J61" s="16" t="str">
        <f t="shared" si="73"/>
        <v> </v>
      </c>
      <c r="K61" s="16" t="str">
        <f t="shared" si="73"/>
        <v> </v>
      </c>
      <c r="L61" s="16" t="str">
        <f t="shared" si="73"/>
        <v> </v>
      </c>
      <c r="M61" s="20" t="str">
        <f t="shared" si="73"/>
        <v> </v>
      </c>
      <c r="N61" s="13" t="str">
        <f t="shared" si="73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INDEX(matrix5,AG61,AD61)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4" ref="AM61:AW61">SUMPRODUCT($AK59:$AK62,F59:F62)</f>
        <v>0</v>
      </c>
      <c r="AN61" s="16">
        <f t="shared" si="74"/>
        <v>0</v>
      </c>
      <c r="AO61" s="16">
        <f t="shared" si="74"/>
        <v>0</v>
      </c>
      <c r="AP61" s="16">
        <f t="shared" si="74"/>
        <v>0</v>
      </c>
      <c r="AQ61" s="16">
        <f t="shared" si="74"/>
        <v>0</v>
      </c>
      <c r="AR61" s="16">
        <f t="shared" si="74"/>
        <v>0</v>
      </c>
      <c r="AS61" s="16">
        <f t="shared" si="74"/>
        <v>0</v>
      </c>
      <c r="AT61" s="16">
        <f t="shared" si="74"/>
        <v>0</v>
      </c>
      <c r="AU61" s="16">
        <f t="shared" si="74"/>
        <v>0</v>
      </c>
      <c r="AV61" s="16">
        <f t="shared" si="74"/>
        <v>0</v>
      </c>
      <c r="AW61" s="16">
        <f t="shared" si="74"/>
        <v>0</v>
      </c>
      <c r="AY61" t="e">
        <f aca="true" t="shared" si="75" ref="AY61:BI61">IF($AJ61=1,AM61,F61-$AI61*AM61)</f>
        <v>#VALUE!</v>
      </c>
      <c r="AZ61" t="e">
        <f t="shared" si="75"/>
        <v>#VALUE!</v>
      </c>
      <c r="BA61" t="e">
        <f t="shared" si="75"/>
        <v>#VALUE!</v>
      </c>
      <c r="BB61" t="e">
        <f t="shared" si="75"/>
        <v>#VALUE!</v>
      </c>
      <c r="BC61" t="e">
        <f t="shared" si="75"/>
        <v>#VALUE!</v>
      </c>
      <c r="BD61" t="e">
        <f t="shared" si="75"/>
        <v>#VALUE!</v>
      </c>
      <c r="BE61" t="e">
        <f t="shared" si="75"/>
        <v>#VALUE!</v>
      </c>
      <c r="BF61" t="e">
        <f t="shared" si="75"/>
        <v>#VALUE!</v>
      </c>
      <c r="BG61" t="e">
        <f t="shared" si="75"/>
        <v>#VALUE!</v>
      </c>
      <c r="BH61" t="e">
        <f t="shared" si="75"/>
        <v>#VALUE!</v>
      </c>
      <c r="BI61" t="e">
        <f t="shared" si="75"/>
        <v>#VALUE!</v>
      </c>
    </row>
    <row r="62" spans="2:61" ht="12.75">
      <c r="B62"/>
      <c r="C62"/>
      <c r="D62"/>
      <c r="E62"/>
      <c r="F62" s="16" t="str">
        <f aca="true" t="shared" si="76" ref="F62:N62">IF($D55&gt;0,AY56," ")</f>
        <v> </v>
      </c>
      <c r="G62" s="16" t="str">
        <f t="shared" si="76"/>
        <v> </v>
      </c>
      <c r="H62" s="16" t="str">
        <f t="shared" si="76"/>
        <v> </v>
      </c>
      <c r="I62" s="16" t="str">
        <f t="shared" si="76"/>
        <v> </v>
      </c>
      <c r="J62" s="16" t="str">
        <f t="shared" si="76"/>
        <v> </v>
      </c>
      <c r="K62" s="16" t="str">
        <f t="shared" si="76"/>
        <v> </v>
      </c>
      <c r="L62" s="16" t="str">
        <f t="shared" si="76"/>
        <v> </v>
      </c>
      <c r="M62" s="20" t="str">
        <f t="shared" si="76"/>
        <v> </v>
      </c>
      <c r="N62" s="13" t="str">
        <f t="shared" si="76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INDEX(matrix5,AG62,AD61)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7" ref="AY62:BI62">IF($AJ62=1,AM61,F62-$AI62*AM61)</f>
        <v>#VALUE!</v>
      </c>
      <c r="AZ62" t="e">
        <f t="shared" si="77"/>
        <v>#VALUE!</v>
      </c>
      <c r="BA62" t="e">
        <f t="shared" si="77"/>
        <v>#VALUE!</v>
      </c>
      <c r="BB62" t="e">
        <f t="shared" si="77"/>
        <v>#VALUE!</v>
      </c>
      <c r="BC62" t="e">
        <f t="shared" si="77"/>
        <v>#VALUE!</v>
      </c>
      <c r="BD62" t="e">
        <f t="shared" si="77"/>
        <v>#VALUE!</v>
      </c>
      <c r="BE62" t="e">
        <f t="shared" si="77"/>
        <v>#VALUE!</v>
      </c>
      <c r="BF62" t="e">
        <f t="shared" si="77"/>
        <v>#VALUE!</v>
      </c>
      <c r="BG62" t="e">
        <f t="shared" si="77"/>
        <v>#VALUE!</v>
      </c>
      <c r="BH62" t="e">
        <f t="shared" si="77"/>
        <v>#VALUE!</v>
      </c>
      <c r="BI62" t="e">
        <f t="shared" si="77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8" ref="F65:N65">IF($D61&gt;0,AY59," ")</f>
        <v> </v>
      </c>
      <c r="G65" s="11" t="str">
        <f t="shared" si="78"/>
        <v> </v>
      </c>
      <c r="H65" s="11" t="str">
        <f t="shared" si="78"/>
        <v> </v>
      </c>
      <c r="I65" s="11" t="str">
        <f t="shared" si="78"/>
        <v> </v>
      </c>
      <c r="J65" s="11" t="str">
        <f t="shared" si="78"/>
        <v> </v>
      </c>
      <c r="K65" s="11" t="str">
        <f t="shared" si="78"/>
        <v> </v>
      </c>
      <c r="L65" s="11" t="str">
        <f t="shared" si="78"/>
        <v> </v>
      </c>
      <c r="M65" s="12" t="str">
        <f t="shared" si="78"/>
        <v> </v>
      </c>
      <c r="N65" s="13" t="str">
        <f t="shared" si="78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9" ref="F66:N66">IF($D61&gt;0,AY60," ")</f>
        <v> </v>
      </c>
      <c r="G66" s="16" t="str">
        <f t="shared" si="79"/>
        <v> </v>
      </c>
      <c r="H66" s="16" t="str">
        <f t="shared" si="79"/>
        <v> </v>
      </c>
      <c r="I66" s="16" t="str">
        <f t="shared" si="79"/>
        <v> </v>
      </c>
      <c r="J66" s="16" t="str">
        <f t="shared" si="79"/>
        <v> </v>
      </c>
      <c r="K66" s="16" t="str">
        <f t="shared" si="79"/>
        <v> </v>
      </c>
      <c r="L66" s="16" t="str">
        <f t="shared" si="79"/>
        <v> </v>
      </c>
      <c r="M66" s="20" t="str">
        <f t="shared" si="79"/>
        <v> </v>
      </c>
      <c r="N66" s="13" t="str">
        <f t="shared" si="79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0" ref="F67:N67">IF($D61&gt;0,AY61," ")</f>
        <v> </v>
      </c>
      <c r="G67" s="16" t="str">
        <f t="shared" si="80"/>
        <v> </v>
      </c>
      <c r="H67" s="16" t="str">
        <f t="shared" si="80"/>
        <v> </v>
      </c>
      <c r="I67" s="16" t="str">
        <f t="shared" si="80"/>
        <v> </v>
      </c>
      <c r="J67" s="16" t="str">
        <f t="shared" si="80"/>
        <v> </v>
      </c>
      <c r="K67" s="16" t="str">
        <f t="shared" si="80"/>
        <v> </v>
      </c>
      <c r="L67" s="16" t="str">
        <f t="shared" si="80"/>
        <v> </v>
      </c>
      <c r="M67" s="20" t="str">
        <f t="shared" si="80"/>
        <v> </v>
      </c>
      <c r="N67" s="13" t="str">
        <f t="shared" si="80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1" ref="F68:N68">IF($D61&gt;0,AY62," ")</f>
        <v> </v>
      </c>
      <c r="G68" s="16" t="str">
        <f t="shared" si="81"/>
        <v> </v>
      </c>
      <c r="H68" s="16" t="str">
        <f t="shared" si="81"/>
        <v> </v>
      </c>
      <c r="I68" s="16" t="str">
        <f t="shared" si="81"/>
        <v> </v>
      </c>
      <c r="J68" s="16" t="str">
        <f t="shared" si="81"/>
        <v> </v>
      </c>
      <c r="K68" s="16" t="str">
        <f t="shared" si="81"/>
        <v> </v>
      </c>
      <c r="L68" s="16" t="str">
        <f t="shared" si="81"/>
        <v> </v>
      </c>
      <c r="M68" s="20" t="str">
        <f t="shared" si="81"/>
        <v> </v>
      </c>
      <c r="N68" s="13" t="str">
        <f t="shared" si="81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2" ref="F71:N71">IF($D67&gt;0,AY65," ")</f>
        <v> </v>
      </c>
      <c r="G71" s="11" t="str">
        <f t="shared" si="82"/>
        <v> </v>
      </c>
      <c r="H71" s="11" t="str">
        <f t="shared" si="82"/>
        <v> </v>
      </c>
      <c r="I71" s="11" t="str">
        <f t="shared" si="82"/>
        <v> </v>
      </c>
      <c r="J71" s="11" t="str">
        <f t="shared" si="82"/>
        <v> </v>
      </c>
      <c r="K71" s="11" t="str">
        <f t="shared" si="82"/>
        <v> </v>
      </c>
      <c r="L71" s="11" t="str">
        <f t="shared" si="82"/>
        <v> </v>
      </c>
      <c r="M71" s="12" t="str">
        <f t="shared" si="82"/>
        <v> </v>
      </c>
      <c r="N71" s="13" t="str">
        <f t="shared" si="82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3" ref="F72:N72">IF($D67&gt;0,AY66," ")</f>
        <v> </v>
      </c>
      <c r="G72" s="16" t="str">
        <f t="shared" si="83"/>
        <v> </v>
      </c>
      <c r="H72" s="16" t="str">
        <f t="shared" si="83"/>
        <v> </v>
      </c>
      <c r="I72" s="16" t="str">
        <f t="shared" si="83"/>
        <v> </v>
      </c>
      <c r="J72" s="16" t="str">
        <f t="shared" si="83"/>
        <v> </v>
      </c>
      <c r="K72" s="16" t="str">
        <f t="shared" si="83"/>
        <v> </v>
      </c>
      <c r="L72" s="16" t="str">
        <f t="shared" si="83"/>
        <v> </v>
      </c>
      <c r="M72" s="20" t="str">
        <f t="shared" si="83"/>
        <v> </v>
      </c>
      <c r="N72" s="13" t="str">
        <f t="shared" si="83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4" ref="F73:N73">IF($D67&gt;0,AY67," ")</f>
        <v> </v>
      </c>
      <c r="G73" s="16" t="str">
        <f t="shared" si="84"/>
        <v> </v>
      </c>
      <c r="H73" s="16" t="str">
        <f t="shared" si="84"/>
        <v> </v>
      </c>
      <c r="I73" s="16" t="str">
        <f t="shared" si="84"/>
        <v> </v>
      </c>
      <c r="J73" s="16" t="str">
        <f t="shared" si="84"/>
        <v> </v>
      </c>
      <c r="K73" s="16" t="str">
        <f t="shared" si="84"/>
        <v> </v>
      </c>
      <c r="L73" s="16" t="str">
        <f t="shared" si="84"/>
        <v> </v>
      </c>
      <c r="M73" s="20" t="str">
        <f t="shared" si="84"/>
        <v> </v>
      </c>
      <c r="N73" s="13" t="str">
        <f t="shared" si="84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5" ref="F74:N74">IF($D67&gt;0,AY68," ")</f>
        <v> </v>
      </c>
      <c r="G74" s="16" t="str">
        <f t="shared" si="85"/>
        <v> </v>
      </c>
      <c r="H74" s="16" t="str">
        <f t="shared" si="85"/>
        <v> </v>
      </c>
      <c r="I74" s="16" t="str">
        <f t="shared" si="85"/>
        <v> </v>
      </c>
      <c r="J74" s="16" t="str">
        <f t="shared" si="85"/>
        <v> </v>
      </c>
      <c r="K74" s="16" t="str">
        <f t="shared" si="85"/>
        <v> </v>
      </c>
      <c r="L74" s="16" t="str">
        <f t="shared" si="85"/>
        <v> </v>
      </c>
      <c r="M74" s="20" t="str">
        <f t="shared" si="85"/>
        <v> </v>
      </c>
      <c r="N74" s="13" t="str">
        <f t="shared" si="85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19</v>
      </c>
      <c r="X100" s="23" t="s">
        <v>151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36</v>
      </c>
      <c r="X101" s="23" t="s">
        <v>1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0</v>
      </c>
      <c r="X102" s="23" t="s">
        <v>152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153</v>
      </c>
      <c r="X103" s="23" t="s">
        <v>154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 t="s">
        <v>155</v>
      </c>
      <c r="X104" s="23" t="s">
        <v>156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 t="s">
        <v>179</v>
      </c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180</v>
      </c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181</v>
      </c>
      <c r="X107" s="23" t="s">
        <v>146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147</v>
      </c>
      <c r="X108" s="23" t="s">
        <v>12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 t="s">
        <v>10</v>
      </c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 t="s">
        <v>149</v>
      </c>
      <c r="X110" s="23" t="s">
        <v>148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 t="s">
        <v>133</v>
      </c>
      <c r="X111" s="23" t="s">
        <v>175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 t="s">
        <v>176</v>
      </c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 t="s">
        <v>177</v>
      </c>
      <c r="X113" s="23" t="s">
        <v>178</v>
      </c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3" t="s">
        <v>11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C3:H7 K3:P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393"/>
  <sheetViews>
    <sheetView zoomScale="200" zoomScaleNormal="200" workbookViewId="0" topLeftCell="A9">
      <selection activeCell="D16" sqref="D16"/>
    </sheetView>
  </sheetViews>
  <sheetFormatPr defaultColWidth="11.00390625" defaultRowHeight="12.75"/>
  <cols>
    <col min="1" max="1" width="2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7" width="5.25390625" style="1" customWidth="1"/>
    <col min="8" max="8" width="5.125" style="1" customWidth="1"/>
    <col min="9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2.75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 thickBot="1">
      <c r="A3" t="s">
        <v>57</v>
      </c>
      <c r="B3"/>
      <c r="C3" s="59" t="str">
        <f>VLOOKUP(A5,instructions10,2)</f>
        <v>Hi,  McGraph and I will be helping out with carrying out the big M method.</v>
      </c>
      <c r="D3" s="60"/>
      <c r="E3" s="60"/>
      <c r="F3" s="60"/>
      <c r="G3" s="60"/>
      <c r="H3" s="60"/>
      <c r="I3" s="2"/>
      <c r="J3" s="2"/>
      <c r="K3" s="59" t="str">
        <f>VLOOKUP(A5,instructions10,4)</f>
        <v>This problem is almost identical to the previous problem.  The only differences are that we start with M=-10, and the RHS of the third constraint is lowered from 9 to 5.</v>
      </c>
      <c r="L3" s="60"/>
      <c r="M3" s="60"/>
      <c r="N3" s="60"/>
      <c r="O3" s="60"/>
      <c r="P3" s="60"/>
    </row>
    <row r="4" spans="1:19" ht="19.5" hidden="1" thickBot="1" thickTop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  <c r="R4" s="27" t="s">
        <v>92</v>
      </c>
      <c r="S4" s="28">
        <v>-10</v>
      </c>
    </row>
    <row r="5" spans="1:27" ht="18.75" hidden="1" thickBot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45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 hidden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N9" s="8"/>
      <c r="P9" s="1"/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67</v>
      </c>
      <c r="L10" s="1" t="s">
        <v>68</v>
      </c>
      <c r="M10" s="1" t="s">
        <v>69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11">
        <v>1</v>
      </c>
      <c r="G11" s="11">
        <v>-3</v>
      </c>
      <c r="H11" s="11">
        <v>1</v>
      </c>
      <c r="I11" s="11">
        <v>1</v>
      </c>
      <c r="J11" s="11">
        <v>2</v>
      </c>
      <c r="K11" s="29">
        <v>-20</v>
      </c>
      <c r="L11" s="29">
        <v>-20</v>
      </c>
      <c r="M11" s="29">
        <v>-20</v>
      </c>
      <c r="N11" s="13"/>
      <c r="O11" s="14"/>
      <c r="P11" s="11">
        <v>0</v>
      </c>
      <c r="Q11" s="1"/>
      <c r="AA11" s="6" t="s">
        <v>89</v>
      </c>
      <c r="AB11" s="7">
        <v>7</v>
      </c>
      <c r="AF11" s="15">
        <f>MOD(AF13,6)</f>
        <v>2</v>
      </c>
      <c r="AG11" s="1">
        <f aca="true" t="shared" si="0" ref="AG11:AG63">ROW(AE11)-10</f>
        <v>1</v>
      </c>
      <c r="AI11" s="11">
        <f>INDEX(matrix3,AG11,AD13)</f>
        <v>-20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17</v>
      </c>
      <c r="BA11">
        <f t="shared" si="1"/>
        <v>21</v>
      </c>
      <c r="BB11">
        <f t="shared" si="1"/>
        <v>21</v>
      </c>
      <c r="BC11">
        <f t="shared" si="1"/>
        <v>22</v>
      </c>
      <c r="BD11">
        <f t="shared" si="1"/>
        <v>0</v>
      </c>
      <c r="BE11">
        <f t="shared" si="1"/>
        <v>-20</v>
      </c>
      <c r="BF11">
        <f t="shared" si="1"/>
        <v>-20</v>
      </c>
      <c r="BG11">
        <f t="shared" si="1"/>
        <v>0</v>
      </c>
      <c r="BH11">
        <f t="shared" si="1"/>
        <v>0</v>
      </c>
      <c r="BI11">
        <f t="shared" si="1"/>
        <v>80</v>
      </c>
    </row>
    <row r="12" spans="2:61" ht="13.5" thickBot="1">
      <c r="B12" t="s">
        <v>46</v>
      </c>
      <c r="C12"/>
      <c r="D12" t="s">
        <v>47</v>
      </c>
      <c r="E12"/>
      <c r="F12" s="16">
        <v>0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0</v>
      </c>
      <c r="M12" s="16">
        <v>0</v>
      </c>
      <c r="N12" s="13"/>
      <c r="O12" s="14"/>
      <c r="P12" s="16">
        <v>4</v>
      </c>
      <c r="Q12" s="1"/>
      <c r="AA12" s="6" t="s">
        <v>48</v>
      </c>
      <c r="AB12" s="7">
        <v>8</v>
      </c>
      <c r="AG12" s="1">
        <f t="shared" si="0"/>
        <v>2</v>
      </c>
      <c r="AI12" s="16">
        <f>INDEX(matrix3,AG12,AD13)</f>
        <v>1</v>
      </c>
      <c r="AJ12" s="1">
        <f>IF(AG12=AF13,1,0)</f>
        <v>1</v>
      </c>
      <c r="AK12" s="1">
        <f>IF(AJ12=1,1/AI12,0)</f>
        <v>1</v>
      </c>
      <c r="AY12">
        <f aca="true" t="shared" si="2" ref="AY12:BI12">IF($AJ12=1,AM13,F12-$AI12*AM13)</f>
        <v>0</v>
      </c>
      <c r="AZ12">
        <f t="shared" si="2"/>
        <v>1</v>
      </c>
      <c r="BA12">
        <f t="shared" si="2"/>
        <v>1</v>
      </c>
      <c r="BB12">
        <f t="shared" si="2"/>
        <v>1</v>
      </c>
      <c r="BC12">
        <f t="shared" si="2"/>
        <v>1</v>
      </c>
      <c r="BD12">
        <f t="shared" si="2"/>
        <v>1</v>
      </c>
      <c r="BE12">
        <f t="shared" si="2"/>
        <v>0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4</v>
      </c>
    </row>
    <row r="13" spans="2:61" ht="13.5" thickBot="1">
      <c r="B13" s="17" t="s">
        <v>87</v>
      </c>
      <c r="D13" s="17">
        <v>12</v>
      </c>
      <c r="E13"/>
      <c r="F13" s="16">
        <v>0</v>
      </c>
      <c r="G13" s="16">
        <v>-2</v>
      </c>
      <c r="H13" s="16">
        <v>1</v>
      </c>
      <c r="I13" s="16">
        <v>-1</v>
      </c>
      <c r="J13" s="16">
        <v>0</v>
      </c>
      <c r="K13" s="16">
        <v>0</v>
      </c>
      <c r="L13" s="16">
        <v>1</v>
      </c>
      <c r="M13" s="16">
        <v>0</v>
      </c>
      <c r="N13" s="13"/>
      <c r="O13" s="14"/>
      <c r="P13" s="16">
        <v>1</v>
      </c>
      <c r="Q13" s="1"/>
      <c r="AA13" s="6" t="s">
        <v>49</v>
      </c>
      <c r="AB13" s="7">
        <v>9</v>
      </c>
      <c r="AD13" s="17">
        <f>VLOOKUP(B13,alpha,2)</f>
        <v>6</v>
      </c>
      <c r="AE13" s="1"/>
      <c r="AF13" s="17">
        <f>IF(D13&gt;0,D13-10," ")</f>
        <v>2</v>
      </c>
      <c r="AG13" s="1">
        <f t="shared" si="0"/>
        <v>3</v>
      </c>
      <c r="AI13" s="16">
        <f>INDEX(matrix3,AG13,AD13)</f>
        <v>0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1</v>
      </c>
      <c r="AO13" s="16">
        <f t="shared" si="3"/>
        <v>1</v>
      </c>
      <c r="AP13" s="16">
        <f t="shared" si="3"/>
        <v>1</v>
      </c>
      <c r="AQ13" s="16">
        <f t="shared" si="3"/>
        <v>1</v>
      </c>
      <c r="AR13" s="16">
        <f t="shared" si="3"/>
        <v>1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4</v>
      </c>
      <c r="AY13">
        <f aca="true" t="shared" si="4" ref="AY13:BI13">IF($AJ13=1,AM13,F13-$AI13*AM13)</f>
        <v>0</v>
      </c>
      <c r="AZ13">
        <f t="shared" si="4"/>
        <v>-2</v>
      </c>
      <c r="BA13">
        <f t="shared" si="4"/>
        <v>1</v>
      </c>
      <c r="BB13">
        <f t="shared" si="4"/>
        <v>-1</v>
      </c>
      <c r="BC13">
        <f t="shared" si="4"/>
        <v>0</v>
      </c>
      <c r="BD13">
        <f t="shared" si="4"/>
        <v>0</v>
      </c>
      <c r="BE13">
        <f t="shared" si="4"/>
        <v>1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1</v>
      </c>
    </row>
    <row r="14" spans="2:61" ht="12.75">
      <c r="B14"/>
      <c r="C14"/>
      <c r="D14"/>
      <c r="E14"/>
      <c r="F14" s="16">
        <v>0</v>
      </c>
      <c r="G14" s="16">
        <v>-1</v>
      </c>
      <c r="H14" s="16">
        <v>3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3"/>
      <c r="O14" s="14"/>
      <c r="P14" s="16">
        <v>8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INDEX(matrix3,AG14,AD13)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-1</v>
      </c>
      <c r="BA14">
        <f t="shared" si="5"/>
        <v>3</v>
      </c>
      <c r="BB14">
        <f t="shared" si="5"/>
        <v>0</v>
      </c>
      <c r="BC14">
        <f t="shared" si="5"/>
        <v>1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8</v>
      </c>
    </row>
    <row r="15" spans="3:33" ht="13.5" thickBot="1">
      <c r="C15"/>
      <c r="D15"/>
      <c r="E15"/>
      <c r="N15" s="8"/>
      <c r="P15" s="1"/>
      <c r="Q15" s="1"/>
      <c r="AA15" s="18" t="s">
        <v>50</v>
      </c>
      <c r="AB15" s="19">
        <v>11</v>
      </c>
      <c r="AG15" s="1">
        <f t="shared" si="0"/>
        <v>5</v>
      </c>
    </row>
    <row r="16" spans="2:33" ht="13.5" thickTop="1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>
        <f aca="true" t="shared" si="6" ref="F17:M17">IF($D13&gt;0,AY11," ")</f>
        <v>1</v>
      </c>
      <c r="G17" s="11">
        <f t="shared" si="6"/>
        <v>17</v>
      </c>
      <c r="H17" s="11">
        <f t="shared" si="6"/>
        <v>21</v>
      </c>
      <c r="I17" s="11">
        <f t="shared" si="6"/>
        <v>21</v>
      </c>
      <c r="J17" s="11">
        <f t="shared" si="6"/>
        <v>22</v>
      </c>
      <c r="K17" s="11">
        <f t="shared" si="6"/>
        <v>0</v>
      </c>
      <c r="L17" s="11">
        <f t="shared" si="6"/>
        <v>-20</v>
      </c>
      <c r="M17" s="12">
        <f t="shared" si="6"/>
        <v>-20</v>
      </c>
      <c r="N17"/>
      <c r="O17" s="14"/>
      <c r="P17" s="11">
        <f>IF($D13&gt;0,BI11," ")</f>
        <v>80</v>
      </c>
      <c r="Q17" s="1"/>
      <c r="AF17" s="15">
        <f>MOD(AF19,6)</f>
        <v>3</v>
      </c>
      <c r="AG17" s="1">
        <f t="shared" si="0"/>
        <v>7</v>
      </c>
      <c r="AI17" s="11">
        <f>INDEX(matrix3,AG17,AD19)</f>
        <v>-20</v>
      </c>
      <c r="AJ17" s="1">
        <f>IF(AG17=AF19,1,0)</f>
        <v>0</v>
      </c>
      <c r="AK17" s="1">
        <f>IF(AJ17=1,1/AI17,0)</f>
        <v>0</v>
      </c>
      <c r="AY17">
        <f aca="true" t="shared" si="7" ref="AY17:BI17">IF($AJ17=1,AM19,F17-$AI17*AM19)</f>
        <v>1</v>
      </c>
      <c r="AZ17">
        <f t="shared" si="7"/>
        <v>-23</v>
      </c>
      <c r="BA17">
        <f t="shared" si="7"/>
        <v>41</v>
      </c>
      <c r="BB17">
        <f t="shared" si="7"/>
        <v>1</v>
      </c>
      <c r="BC17">
        <f t="shared" si="7"/>
        <v>22</v>
      </c>
      <c r="BD17">
        <f t="shared" si="7"/>
        <v>0</v>
      </c>
      <c r="BE17">
        <f t="shared" si="7"/>
        <v>0</v>
      </c>
      <c r="BF17">
        <f t="shared" si="7"/>
        <v>-20</v>
      </c>
      <c r="BG17">
        <f t="shared" si="7"/>
        <v>0</v>
      </c>
      <c r="BH17">
        <f t="shared" si="7"/>
        <v>0</v>
      </c>
      <c r="BI17">
        <f t="shared" si="7"/>
        <v>100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1</v>
      </c>
      <c r="H18" s="16">
        <f t="shared" si="8"/>
        <v>1</v>
      </c>
      <c r="I18" s="16">
        <f t="shared" si="8"/>
        <v>1</v>
      </c>
      <c r="J18" s="16">
        <f t="shared" si="8"/>
        <v>1</v>
      </c>
      <c r="K18" s="16">
        <f t="shared" si="8"/>
        <v>1</v>
      </c>
      <c r="L18" s="16">
        <f t="shared" si="8"/>
        <v>0</v>
      </c>
      <c r="M18" s="20">
        <f t="shared" si="8"/>
        <v>0</v>
      </c>
      <c r="N18"/>
      <c r="O18" s="14"/>
      <c r="P18" s="16">
        <f>IF($D13&gt;0,BI12," ")</f>
        <v>4</v>
      </c>
      <c r="Q18" s="1"/>
      <c r="AG18" s="1">
        <f t="shared" si="0"/>
        <v>8</v>
      </c>
      <c r="AI18" s="16">
        <f>INDEX(matrix3,AG18,AD19)</f>
        <v>0</v>
      </c>
      <c r="AJ18" s="1">
        <f>IF(AG18=AF19,1,0)</f>
        <v>0</v>
      </c>
      <c r="AK18" s="1">
        <f>IF(AJ18=1,1/AI18,0)</f>
        <v>0</v>
      </c>
      <c r="AY18">
        <f aca="true" t="shared" si="9" ref="AY18:BI18">IF($AJ18=1,AM19,F18-$AI18*AM19)</f>
        <v>0</v>
      </c>
      <c r="AZ18">
        <f t="shared" si="9"/>
        <v>1</v>
      </c>
      <c r="BA18">
        <f t="shared" si="9"/>
        <v>1</v>
      </c>
      <c r="BB18">
        <f t="shared" si="9"/>
        <v>1</v>
      </c>
      <c r="BC18">
        <f t="shared" si="9"/>
        <v>1</v>
      </c>
      <c r="BD18">
        <f t="shared" si="9"/>
        <v>1</v>
      </c>
      <c r="BE18">
        <f t="shared" si="9"/>
        <v>0</v>
      </c>
      <c r="BF18">
        <f t="shared" si="9"/>
        <v>0</v>
      </c>
      <c r="BG18">
        <f t="shared" si="9"/>
        <v>0</v>
      </c>
      <c r="BH18">
        <f t="shared" si="9"/>
        <v>0</v>
      </c>
      <c r="BI18">
        <f t="shared" si="9"/>
        <v>4</v>
      </c>
    </row>
    <row r="19" spans="2:61" ht="13.5" thickBot="1">
      <c r="B19" s="17" t="s">
        <v>89</v>
      </c>
      <c r="D19" s="17">
        <v>19</v>
      </c>
      <c r="E19"/>
      <c r="F19" s="16">
        <f aca="true" t="shared" si="10" ref="F19:M19">IF($D13&gt;0,AY13," ")</f>
        <v>0</v>
      </c>
      <c r="G19" s="16">
        <f t="shared" si="10"/>
        <v>-2</v>
      </c>
      <c r="H19" s="16">
        <f t="shared" si="10"/>
        <v>1</v>
      </c>
      <c r="I19" s="16">
        <f t="shared" si="10"/>
        <v>-1</v>
      </c>
      <c r="J19" s="16">
        <f t="shared" si="10"/>
        <v>0</v>
      </c>
      <c r="K19" s="16">
        <f t="shared" si="10"/>
        <v>0</v>
      </c>
      <c r="L19" s="16">
        <f t="shared" si="10"/>
        <v>1</v>
      </c>
      <c r="M19" s="20">
        <f t="shared" si="10"/>
        <v>0</v>
      </c>
      <c r="N19"/>
      <c r="O19" s="14"/>
      <c r="P19" s="16">
        <f>IF($D13&gt;0,BI13," ")</f>
        <v>1</v>
      </c>
      <c r="Q19" s="1"/>
      <c r="AD19" s="17">
        <f>VLOOKUP(B19,alpha,2)</f>
        <v>7</v>
      </c>
      <c r="AE19" s="1"/>
      <c r="AF19" s="17">
        <f>IF(D19&gt;0,D19-10," ")</f>
        <v>9</v>
      </c>
      <c r="AG19" s="1">
        <f t="shared" si="0"/>
        <v>9</v>
      </c>
      <c r="AI19" s="16">
        <f>INDEX(matrix3,AG19,AD19)</f>
        <v>1</v>
      </c>
      <c r="AJ19" s="1">
        <f>IF(AG19=AF19,1,0)</f>
        <v>1</v>
      </c>
      <c r="AK19" s="1">
        <f>IF(AJ19=1,1/AI19,0)</f>
        <v>1</v>
      </c>
      <c r="AM19" s="16">
        <f aca="true" t="shared" si="11" ref="AM19:AW19">SUMPRODUCT($AK17:$AK20,F17:F20)</f>
        <v>0</v>
      </c>
      <c r="AN19" s="16">
        <f t="shared" si="11"/>
        <v>-2</v>
      </c>
      <c r="AO19" s="16">
        <f t="shared" si="11"/>
        <v>1</v>
      </c>
      <c r="AP19" s="16">
        <f t="shared" si="11"/>
        <v>-1</v>
      </c>
      <c r="AQ19" s="16">
        <f t="shared" si="11"/>
        <v>0</v>
      </c>
      <c r="AR19" s="16">
        <f t="shared" si="11"/>
        <v>0</v>
      </c>
      <c r="AS19" s="16">
        <f t="shared" si="11"/>
        <v>1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1</v>
      </c>
      <c r="AY19">
        <f aca="true" t="shared" si="12" ref="AY19:BI19">IF($AJ19=1,AM19,F19-$AI19*AM19)</f>
        <v>0</v>
      </c>
      <c r="AZ19">
        <f t="shared" si="12"/>
        <v>-2</v>
      </c>
      <c r="BA19">
        <f t="shared" si="12"/>
        <v>1</v>
      </c>
      <c r="BB19">
        <f t="shared" si="12"/>
        <v>-1</v>
      </c>
      <c r="BC19">
        <f t="shared" si="12"/>
        <v>0</v>
      </c>
      <c r="BD19">
        <f t="shared" si="12"/>
        <v>0</v>
      </c>
      <c r="BE19">
        <f t="shared" si="12"/>
        <v>1</v>
      </c>
      <c r="BF19">
        <f t="shared" si="12"/>
        <v>0</v>
      </c>
      <c r="BG19">
        <f t="shared" si="12"/>
        <v>0</v>
      </c>
      <c r="BH19">
        <f t="shared" si="12"/>
        <v>0</v>
      </c>
      <c r="BI19">
        <f t="shared" si="12"/>
        <v>1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-1</v>
      </c>
      <c r="H20" s="16">
        <f t="shared" si="13"/>
        <v>3</v>
      </c>
      <c r="I20" s="16">
        <f t="shared" si="13"/>
        <v>0</v>
      </c>
      <c r="J20" s="16">
        <f t="shared" si="13"/>
        <v>1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/>
      <c r="O20" s="14"/>
      <c r="P20" s="16">
        <f>IF($D13&gt;0,BI14," ")</f>
        <v>8</v>
      </c>
      <c r="Q20" s="1"/>
      <c r="AG20" s="1">
        <f t="shared" si="0"/>
        <v>10</v>
      </c>
      <c r="AI20" s="16">
        <f>INDEX(matrix3,AG20,AD19)</f>
        <v>0</v>
      </c>
      <c r="AJ20" s="1">
        <f>IF(AG20=AF19,1,0)</f>
        <v>0</v>
      </c>
      <c r="AK20" s="1">
        <f>IF(AJ20=1,1/AI20,0)</f>
        <v>0</v>
      </c>
      <c r="AY20">
        <f aca="true" t="shared" si="14" ref="AY20:BI20">IF($AJ20=1,AM19,F20-$AI20*AM19)</f>
        <v>0</v>
      </c>
      <c r="AZ20">
        <f t="shared" si="14"/>
        <v>-1</v>
      </c>
      <c r="BA20">
        <f t="shared" si="14"/>
        <v>3</v>
      </c>
      <c r="BB20">
        <f t="shared" si="14"/>
        <v>0</v>
      </c>
      <c r="BC20">
        <f t="shared" si="14"/>
        <v>1</v>
      </c>
      <c r="BD20">
        <f t="shared" si="14"/>
        <v>0</v>
      </c>
      <c r="BE20">
        <f t="shared" si="14"/>
        <v>0</v>
      </c>
      <c r="BF20">
        <f t="shared" si="14"/>
        <v>1</v>
      </c>
      <c r="BG20">
        <f t="shared" si="14"/>
        <v>0</v>
      </c>
      <c r="BH20">
        <f t="shared" si="14"/>
        <v>0</v>
      </c>
      <c r="BI20">
        <f t="shared" si="14"/>
        <v>8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>
        <f aca="true" t="shared" si="15" ref="F23:M23">IF($D19&gt;0,AY17," ")</f>
        <v>1</v>
      </c>
      <c r="G23" s="11">
        <f t="shared" si="15"/>
        <v>-23</v>
      </c>
      <c r="H23" s="11">
        <f t="shared" si="15"/>
        <v>41</v>
      </c>
      <c r="I23" s="11">
        <f t="shared" si="15"/>
        <v>1</v>
      </c>
      <c r="J23" s="11">
        <f t="shared" si="15"/>
        <v>22</v>
      </c>
      <c r="K23" s="11">
        <f t="shared" si="15"/>
        <v>0</v>
      </c>
      <c r="L23" s="11">
        <f t="shared" si="15"/>
        <v>0</v>
      </c>
      <c r="M23" s="12">
        <f t="shared" si="15"/>
        <v>-20</v>
      </c>
      <c r="N23"/>
      <c r="O23" s="14"/>
      <c r="P23" s="11">
        <f>IF($D19&gt;0,BI17," ")</f>
        <v>100</v>
      </c>
      <c r="Q23" s="1"/>
      <c r="AF23" s="15">
        <f>MOD(AF25,6)</f>
        <v>4</v>
      </c>
      <c r="AG23" s="1">
        <f t="shared" si="0"/>
        <v>13</v>
      </c>
      <c r="AI23" s="11">
        <f>INDEX(matrix3,AG23,AD25)</f>
        <v>-20</v>
      </c>
      <c r="AJ23" s="1">
        <f>IF(AG23=AF25,1,0)</f>
        <v>0</v>
      </c>
      <c r="AK23" s="1">
        <f>IF(AJ23=1,1/AI23,0)</f>
        <v>0</v>
      </c>
      <c r="AY23">
        <f aca="true" t="shared" si="16" ref="AY23:BI23">IF($AJ23=1,AM25,F23-$AI23*AM25)</f>
        <v>1</v>
      </c>
      <c r="AZ23">
        <f t="shared" si="16"/>
        <v>-43</v>
      </c>
      <c r="BA23">
        <f t="shared" si="16"/>
        <v>101</v>
      </c>
      <c r="BB23">
        <f t="shared" si="16"/>
        <v>1</v>
      </c>
      <c r="BC23">
        <f t="shared" si="16"/>
        <v>42</v>
      </c>
      <c r="BD23">
        <f t="shared" si="16"/>
        <v>0</v>
      </c>
      <c r="BE23">
        <f t="shared" si="16"/>
        <v>0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260</v>
      </c>
    </row>
    <row r="24" spans="2:61" ht="13.5" thickBot="1">
      <c r="B24"/>
      <c r="C24"/>
      <c r="D24"/>
      <c r="E24"/>
      <c r="F24" s="16">
        <f aca="true" t="shared" si="17" ref="F24:M24">IF($D19&gt;0,AY18," ")</f>
        <v>0</v>
      </c>
      <c r="G24" s="16">
        <f t="shared" si="17"/>
        <v>1</v>
      </c>
      <c r="H24" s="16">
        <f t="shared" si="17"/>
        <v>1</v>
      </c>
      <c r="I24" s="16">
        <f t="shared" si="17"/>
        <v>1</v>
      </c>
      <c r="J24" s="16">
        <f t="shared" si="17"/>
        <v>1</v>
      </c>
      <c r="K24" s="16">
        <f t="shared" si="17"/>
        <v>1</v>
      </c>
      <c r="L24" s="16">
        <f t="shared" si="17"/>
        <v>0</v>
      </c>
      <c r="M24" s="20">
        <f t="shared" si="17"/>
        <v>0</v>
      </c>
      <c r="N24"/>
      <c r="O24" s="14"/>
      <c r="P24" s="16">
        <f>IF($D19&gt;0,BI18," ")</f>
        <v>4</v>
      </c>
      <c r="Q24" s="1"/>
      <c r="AG24" s="1">
        <f t="shared" si="0"/>
        <v>14</v>
      </c>
      <c r="AI24" s="16">
        <f>INDEX(matrix3,AG24,AD25)</f>
        <v>0</v>
      </c>
      <c r="AJ24" s="1">
        <f>IF(AG24=AF25,1,0)</f>
        <v>0</v>
      </c>
      <c r="AK24" s="1">
        <f>IF(AJ24=1,1/AI24,0)</f>
        <v>0</v>
      </c>
      <c r="AY24">
        <f aca="true" t="shared" si="18" ref="AY24:BI24">IF($AJ24=1,AM25,F24-$AI24*AM25)</f>
        <v>0</v>
      </c>
      <c r="AZ24">
        <f t="shared" si="18"/>
        <v>1</v>
      </c>
      <c r="BA24">
        <f t="shared" si="18"/>
        <v>1</v>
      </c>
      <c r="BB24">
        <f t="shared" si="18"/>
        <v>1</v>
      </c>
      <c r="BC24">
        <f t="shared" si="18"/>
        <v>1</v>
      </c>
      <c r="BD24">
        <f t="shared" si="18"/>
        <v>1</v>
      </c>
      <c r="BE24">
        <f t="shared" si="18"/>
        <v>0</v>
      </c>
      <c r="BF24">
        <f t="shared" si="18"/>
        <v>0</v>
      </c>
      <c r="BG24">
        <f t="shared" si="18"/>
        <v>0</v>
      </c>
      <c r="BH24">
        <f t="shared" si="18"/>
        <v>0</v>
      </c>
      <c r="BI24">
        <f t="shared" si="18"/>
        <v>4</v>
      </c>
    </row>
    <row r="25" spans="2:61" ht="13.5" thickBot="1">
      <c r="B25" s="17" t="s">
        <v>92</v>
      </c>
      <c r="D25" s="17">
        <v>26</v>
      </c>
      <c r="E25"/>
      <c r="F25" s="16">
        <f aca="true" t="shared" si="19" ref="F25:M25">IF($D19&gt;0,AY19," ")</f>
        <v>0</v>
      </c>
      <c r="G25" s="16">
        <f t="shared" si="19"/>
        <v>-2</v>
      </c>
      <c r="H25" s="16">
        <f t="shared" si="19"/>
        <v>1</v>
      </c>
      <c r="I25" s="16">
        <f t="shared" si="19"/>
        <v>-1</v>
      </c>
      <c r="J25" s="16">
        <f t="shared" si="19"/>
        <v>0</v>
      </c>
      <c r="K25" s="16">
        <f t="shared" si="19"/>
        <v>0</v>
      </c>
      <c r="L25" s="16">
        <f t="shared" si="19"/>
        <v>1</v>
      </c>
      <c r="M25" s="20">
        <f t="shared" si="19"/>
        <v>0</v>
      </c>
      <c r="N25"/>
      <c r="O25" s="14"/>
      <c r="P25" s="16">
        <f>IF($D19&gt;0,BI19," ")</f>
        <v>1</v>
      </c>
      <c r="Q25" s="1"/>
      <c r="AD25" s="17">
        <f>VLOOKUP(B25,alpha,2)</f>
        <v>8</v>
      </c>
      <c r="AE25" s="1"/>
      <c r="AF25" s="17">
        <f>IF(D25&gt;0,D25-10," ")</f>
        <v>16</v>
      </c>
      <c r="AG25" s="1">
        <f t="shared" si="0"/>
        <v>15</v>
      </c>
      <c r="AI25" s="16">
        <f>INDEX(matrix3,AG25,AD25)</f>
        <v>0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-1</v>
      </c>
      <c r="AO25" s="16">
        <f t="shared" si="20"/>
        <v>3</v>
      </c>
      <c r="AP25" s="16">
        <f t="shared" si="20"/>
        <v>0</v>
      </c>
      <c r="AQ25" s="16">
        <f t="shared" si="20"/>
        <v>1</v>
      </c>
      <c r="AR25" s="16">
        <f t="shared" si="20"/>
        <v>0</v>
      </c>
      <c r="AS25" s="16">
        <f t="shared" si="20"/>
        <v>0</v>
      </c>
      <c r="AT25" s="16">
        <f t="shared" si="20"/>
        <v>1</v>
      </c>
      <c r="AU25" s="16">
        <f t="shared" si="20"/>
        <v>0</v>
      </c>
      <c r="AV25" s="16">
        <f t="shared" si="20"/>
        <v>0</v>
      </c>
      <c r="AW25" s="16">
        <f t="shared" si="20"/>
        <v>8</v>
      </c>
      <c r="AY25">
        <f aca="true" t="shared" si="21" ref="AY25:BI25">IF($AJ25=1,AM25,F25-$AI25*AM25)</f>
        <v>0</v>
      </c>
      <c r="AZ25">
        <f t="shared" si="21"/>
        <v>-2</v>
      </c>
      <c r="BA25">
        <f t="shared" si="21"/>
        <v>1</v>
      </c>
      <c r="BB25">
        <f t="shared" si="21"/>
        <v>-1</v>
      </c>
      <c r="BC25">
        <f t="shared" si="21"/>
        <v>0</v>
      </c>
      <c r="BD25">
        <f t="shared" si="21"/>
        <v>0</v>
      </c>
      <c r="BE25">
        <f t="shared" si="21"/>
        <v>1</v>
      </c>
      <c r="BF25">
        <f t="shared" si="21"/>
        <v>0</v>
      </c>
      <c r="BG25">
        <f t="shared" si="21"/>
        <v>0</v>
      </c>
      <c r="BH25">
        <f t="shared" si="21"/>
        <v>0</v>
      </c>
      <c r="BI25">
        <f t="shared" si="21"/>
        <v>1</v>
      </c>
    </row>
    <row r="26" spans="2:61" ht="12.75">
      <c r="B26"/>
      <c r="C26"/>
      <c r="D26"/>
      <c r="E26"/>
      <c r="F26" s="16">
        <f aca="true" t="shared" si="22" ref="F26:M26">IF($D19&gt;0,AY20," ")</f>
        <v>0</v>
      </c>
      <c r="G26" s="16">
        <f t="shared" si="22"/>
        <v>-1</v>
      </c>
      <c r="H26" s="16">
        <f t="shared" si="22"/>
        <v>3</v>
      </c>
      <c r="I26" s="16">
        <f t="shared" si="22"/>
        <v>0</v>
      </c>
      <c r="J26" s="16">
        <f t="shared" si="22"/>
        <v>1</v>
      </c>
      <c r="K26" s="16">
        <f t="shared" si="22"/>
        <v>0</v>
      </c>
      <c r="L26" s="16">
        <f t="shared" si="22"/>
        <v>0</v>
      </c>
      <c r="M26" s="20">
        <f t="shared" si="22"/>
        <v>1</v>
      </c>
      <c r="N26"/>
      <c r="O26" s="14"/>
      <c r="P26" s="16">
        <f>IF($D19&gt;0,BI20," ")</f>
        <v>8</v>
      </c>
      <c r="Q26" s="1"/>
      <c r="AG26" s="1">
        <f t="shared" si="0"/>
        <v>16</v>
      </c>
      <c r="AI26" s="16">
        <f>INDEX(matrix3,AG26,AD25)</f>
        <v>1</v>
      </c>
      <c r="AJ26" s="1">
        <f>IF(AG26=AF25,1,0)</f>
        <v>1</v>
      </c>
      <c r="AK26" s="1">
        <f>IF(AJ26=1,1/AI26,0)</f>
        <v>1</v>
      </c>
      <c r="AY26">
        <f aca="true" t="shared" si="23" ref="AY26:BI26">IF($AJ26=1,AM25,F26-$AI26*AM25)</f>
        <v>0</v>
      </c>
      <c r="AZ26">
        <f t="shared" si="23"/>
        <v>-1</v>
      </c>
      <c r="BA26">
        <f t="shared" si="23"/>
        <v>3</v>
      </c>
      <c r="BB26">
        <f t="shared" si="23"/>
        <v>0</v>
      </c>
      <c r="BC26">
        <f t="shared" si="23"/>
        <v>1</v>
      </c>
      <c r="BD26">
        <f t="shared" si="23"/>
        <v>0</v>
      </c>
      <c r="BE26">
        <f t="shared" si="23"/>
        <v>0</v>
      </c>
      <c r="BF26">
        <f t="shared" si="23"/>
        <v>1</v>
      </c>
      <c r="BG26">
        <f t="shared" si="23"/>
        <v>0</v>
      </c>
      <c r="BH26">
        <f t="shared" si="23"/>
        <v>0</v>
      </c>
      <c r="BI26">
        <f t="shared" si="23"/>
        <v>8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>
        <f aca="true" t="shared" si="24" ref="F29:M29">IF($D25&gt;0,AY23," ")</f>
        <v>1</v>
      </c>
      <c r="G29" s="11">
        <f t="shared" si="24"/>
        <v>-43</v>
      </c>
      <c r="H29" s="11">
        <f t="shared" si="24"/>
        <v>101</v>
      </c>
      <c r="I29" s="11">
        <f t="shared" si="24"/>
        <v>1</v>
      </c>
      <c r="J29" s="11">
        <f t="shared" si="24"/>
        <v>42</v>
      </c>
      <c r="K29" s="11">
        <f t="shared" si="24"/>
        <v>0</v>
      </c>
      <c r="L29" s="11">
        <f t="shared" si="24"/>
        <v>0</v>
      </c>
      <c r="M29" s="12">
        <f t="shared" si="24"/>
        <v>0</v>
      </c>
      <c r="N29"/>
      <c r="O29" s="14"/>
      <c r="P29" s="11">
        <f>IF($D25&gt;0,BI23," ")</f>
        <v>260</v>
      </c>
      <c r="Q29" s="1"/>
      <c r="AF29" s="15">
        <f>MOD(AF31,6)</f>
        <v>2</v>
      </c>
      <c r="AG29" s="1">
        <f t="shared" si="0"/>
        <v>19</v>
      </c>
      <c r="AI29" s="11">
        <f>INDEX(matrix3,AG29,AD31)</f>
        <v>42</v>
      </c>
      <c r="AJ29" s="1">
        <f>IF(AG29=AF31,1,0)</f>
        <v>0</v>
      </c>
      <c r="AK29" s="1">
        <f>IF(AJ29=1,1/AI29,0)</f>
        <v>0</v>
      </c>
      <c r="AY29">
        <f aca="true" t="shared" si="25" ref="AY29:BI29">IF($AJ29=1,AM31,F29-$AI29*AM31)</f>
        <v>1</v>
      </c>
      <c r="AZ29">
        <f t="shared" si="25"/>
        <v>-85</v>
      </c>
      <c r="BA29">
        <f t="shared" si="25"/>
        <v>59</v>
      </c>
      <c r="BB29">
        <f t="shared" si="25"/>
        <v>-41</v>
      </c>
      <c r="BC29">
        <f t="shared" si="25"/>
        <v>0</v>
      </c>
      <c r="BD29">
        <f t="shared" si="25"/>
        <v>-42</v>
      </c>
      <c r="BE29">
        <f t="shared" si="25"/>
        <v>0</v>
      </c>
      <c r="BF29">
        <f t="shared" si="25"/>
        <v>0</v>
      </c>
      <c r="BG29">
        <f t="shared" si="25"/>
        <v>0</v>
      </c>
      <c r="BH29">
        <f t="shared" si="25"/>
        <v>0</v>
      </c>
      <c r="BI29">
        <f t="shared" si="25"/>
        <v>92</v>
      </c>
    </row>
    <row r="30" spans="2:61" ht="13.5" thickBot="1">
      <c r="B30"/>
      <c r="C30"/>
      <c r="D30"/>
      <c r="E30"/>
      <c r="F30" s="16">
        <f aca="true" t="shared" si="26" ref="F30:M30">IF($D25&gt;0,AY24," ")</f>
        <v>0</v>
      </c>
      <c r="G30" s="16">
        <f t="shared" si="26"/>
        <v>1</v>
      </c>
      <c r="H30" s="16">
        <f t="shared" si="26"/>
        <v>1</v>
      </c>
      <c r="I30" s="16">
        <f t="shared" si="26"/>
        <v>1</v>
      </c>
      <c r="J30" s="16">
        <f t="shared" si="26"/>
        <v>1</v>
      </c>
      <c r="K30" s="16">
        <f t="shared" si="26"/>
        <v>1</v>
      </c>
      <c r="L30" s="16">
        <f t="shared" si="26"/>
        <v>0</v>
      </c>
      <c r="M30" s="20">
        <f t="shared" si="26"/>
        <v>0</v>
      </c>
      <c r="N30"/>
      <c r="O30" s="14"/>
      <c r="P30" s="16">
        <f>IF($D25&gt;0,BI24," ")</f>
        <v>4</v>
      </c>
      <c r="Q30" s="1"/>
      <c r="AG30" s="1">
        <f t="shared" si="0"/>
        <v>20</v>
      </c>
      <c r="AI30" s="16">
        <f>INDEX(matrix3,AG30,AD31)</f>
        <v>1</v>
      </c>
      <c r="AJ30" s="1">
        <f>IF(AG30=AF31,1,0)</f>
        <v>1</v>
      </c>
      <c r="AK30" s="1">
        <f>IF(AJ30=1,1/AI30,0)</f>
        <v>1</v>
      </c>
      <c r="AY30">
        <f aca="true" t="shared" si="27" ref="AY30:BI30">IF($AJ30=1,AM31,F30-$AI30*AM31)</f>
        <v>0</v>
      </c>
      <c r="AZ30">
        <f t="shared" si="27"/>
        <v>1</v>
      </c>
      <c r="BA30">
        <f t="shared" si="27"/>
        <v>1</v>
      </c>
      <c r="BB30">
        <f t="shared" si="27"/>
        <v>1</v>
      </c>
      <c r="BC30">
        <f t="shared" si="27"/>
        <v>1</v>
      </c>
      <c r="BD30">
        <f t="shared" si="27"/>
        <v>1</v>
      </c>
      <c r="BE30">
        <f t="shared" si="27"/>
        <v>0</v>
      </c>
      <c r="BF30">
        <f t="shared" si="27"/>
        <v>0</v>
      </c>
      <c r="BG30">
        <f t="shared" si="27"/>
        <v>0</v>
      </c>
      <c r="BH30">
        <f t="shared" si="27"/>
        <v>0</v>
      </c>
      <c r="BI30">
        <f t="shared" si="27"/>
        <v>4</v>
      </c>
    </row>
    <row r="31" spans="2:61" ht="13.5" thickBot="1">
      <c r="B31" s="17" t="s">
        <v>125</v>
      </c>
      <c r="D31" s="17">
        <v>30</v>
      </c>
      <c r="E31"/>
      <c r="F31" s="16">
        <f aca="true" t="shared" si="28" ref="F31:M31">IF($D25&gt;0,AY25," ")</f>
        <v>0</v>
      </c>
      <c r="G31" s="16">
        <f t="shared" si="28"/>
        <v>-2</v>
      </c>
      <c r="H31" s="16">
        <f t="shared" si="28"/>
        <v>1</v>
      </c>
      <c r="I31" s="16">
        <f t="shared" si="28"/>
        <v>-1</v>
      </c>
      <c r="J31" s="16">
        <f t="shared" si="28"/>
        <v>0</v>
      </c>
      <c r="K31" s="16">
        <f t="shared" si="28"/>
        <v>0</v>
      </c>
      <c r="L31" s="16">
        <f t="shared" si="28"/>
        <v>1</v>
      </c>
      <c r="M31" s="20">
        <f t="shared" si="28"/>
        <v>0</v>
      </c>
      <c r="N31"/>
      <c r="O31" s="14"/>
      <c r="P31" s="16">
        <f>IF($D25&gt;0,BI25," ")</f>
        <v>1</v>
      </c>
      <c r="Q31" s="1"/>
      <c r="AD31" s="17">
        <f>VLOOKUP(B31,alpha,2)</f>
        <v>5</v>
      </c>
      <c r="AE31" s="1"/>
      <c r="AF31" s="17">
        <f>IF(D31&gt;0,D31-10," ")</f>
        <v>20</v>
      </c>
      <c r="AG31" s="1">
        <f t="shared" si="0"/>
        <v>21</v>
      </c>
      <c r="AI31" s="16">
        <f>INDEX(matrix3,AG31,AD31)</f>
        <v>0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1</v>
      </c>
      <c r="AO31" s="16">
        <f t="shared" si="29"/>
        <v>1</v>
      </c>
      <c r="AP31" s="16">
        <f t="shared" si="29"/>
        <v>1</v>
      </c>
      <c r="AQ31" s="16">
        <f t="shared" si="29"/>
        <v>1</v>
      </c>
      <c r="AR31" s="16">
        <f t="shared" si="29"/>
        <v>1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4</v>
      </c>
      <c r="AY31">
        <f aca="true" t="shared" si="30" ref="AY31:BI31">IF($AJ31=1,AM31,F31-$AI31*AM31)</f>
        <v>0</v>
      </c>
      <c r="AZ31">
        <f t="shared" si="30"/>
        <v>-2</v>
      </c>
      <c r="BA31">
        <f t="shared" si="30"/>
        <v>1</v>
      </c>
      <c r="BB31">
        <f t="shared" si="30"/>
        <v>-1</v>
      </c>
      <c r="BC31">
        <f t="shared" si="30"/>
        <v>0</v>
      </c>
      <c r="BD31">
        <f t="shared" si="30"/>
        <v>0</v>
      </c>
      <c r="BE31">
        <f t="shared" si="30"/>
        <v>1</v>
      </c>
      <c r="BF31">
        <f t="shared" si="30"/>
        <v>0</v>
      </c>
      <c r="BG31">
        <f t="shared" si="30"/>
        <v>0</v>
      </c>
      <c r="BH31">
        <f t="shared" si="30"/>
        <v>0</v>
      </c>
      <c r="BI31">
        <f t="shared" si="30"/>
        <v>1</v>
      </c>
    </row>
    <row r="32" spans="2:61" ht="12.75">
      <c r="B32"/>
      <c r="C32"/>
      <c r="D32"/>
      <c r="E32"/>
      <c r="F32" s="16">
        <f aca="true" t="shared" si="31" ref="F32:M32">IF($D25&gt;0,AY26," ")</f>
        <v>0</v>
      </c>
      <c r="G32" s="16">
        <f t="shared" si="31"/>
        <v>-1</v>
      </c>
      <c r="H32" s="16">
        <f t="shared" si="31"/>
        <v>3</v>
      </c>
      <c r="I32" s="16">
        <f t="shared" si="31"/>
        <v>0</v>
      </c>
      <c r="J32" s="16">
        <f t="shared" si="31"/>
        <v>1</v>
      </c>
      <c r="K32" s="16">
        <f t="shared" si="31"/>
        <v>0</v>
      </c>
      <c r="L32" s="16">
        <f t="shared" si="31"/>
        <v>0</v>
      </c>
      <c r="M32" s="20">
        <f t="shared" si="31"/>
        <v>1</v>
      </c>
      <c r="N32"/>
      <c r="O32" s="14"/>
      <c r="P32" s="16">
        <f>IF($D25&gt;0,BI26," ")</f>
        <v>8</v>
      </c>
      <c r="Q32" s="1"/>
      <c r="AG32" s="1">
        <f t="shared" si="0"/>
        <v>22</v>
      </c>
      <c r="AI32" s="16">
        <f>INDEX(matrix3,AG32,AD31)</f>
        <v>1</v>
      </c>
      <c r="AJ32" s="1">
        <f>IF(AG32=AF31,1,0)</f>
        <v>0</v>
      </c>
      <c r="AK32" s="1">
        <f>IF(AJ32=1,1/AI32,0)</f>
        <v>0</v>
      </c>
      <c r="AY32">
        <f aca="true" t="shared" si="32" ref="AY32:BI32">IF($AJ32=1,AM31,F32-$AI32*AM31)</f>
        <v>0</v>
      </c>
      <c r="AZ32">
        <f t="shared" si="32"/>
        <v>-2</v>
      </c>
      <c r="BA32">
        <f t="shared" si="32"/>
        <v>2</v>
      </c>
      <c r="BB32">
        <f t="shared" si="32"/>
        <v>-1</v>
      </c>
      <c r="BC32">
        <f t="shared" si="32"/>
        <v>0</v>
      </c>
      <c r="BD32">
        <f t="shared" si="32"/>
        <v>-1</v>
      </c>
      <c r="BE32">
        <f t="shared" si="32"/>
        <v>0</v>
      </c>
      <c r="BF32">
        <f t="shared" si="32"/>
        <v>1</v>
      </c>
      <c r="BG32">
        <f t="shared" si="32"/>
        <v>0</v>
      </c>
      <c r="BH32">
        <f t="shared" si="32"/>
        <v>0</v>
      </c>
      <c r="BI32">
        <f t="shared" si="32"/>
        <v>4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>
        <f aca="true" t="shared" si="33" ref="F35:M35">IF($D31&gt;0,AY29," ")</f>
        <v>1</v>
      </c>
      <c r="G35" s="11">
        <f t="shared" si="33"/>
        <v>-85</v>
      </c>
      <c r="H35" s="11">
        <f t="shared" si="33"/>
        <v>59</v>
      </c>
      <c r="I35" s="11">
        <f t="shared" si="33"/>
        <v>-41</v>
      </c>
      <c r="J35" s="11">
        <f t="shared" si="33"/>
        <v>0</v>
      </c>
      <c r="K35" s="11">
        <f t="shared" si="33"/>
        <v>-42</v>
      </c>
      <c r="L35" s="11">
        <f t="shared" si="33"/>
        <v>0</v>
      </c>
      <c r="M35" s="12">
        <f t="shared" si="33"/>
        <v>0</v>
      </c>
      <c r="N35"/>
      <c r="O35" s="14"/>
      <c r="P35" s="11">
        <f>IF($D31&gt;0,BI29," ")</f>
        <v>92</v>
      </c>
      <c r="Q35" s="1"/>
      <c r="AF35" s="15">
        <f>MOD(AF37,6)</f>
        <v>3</v>
      </c>
      <c r="AG35" s="1">
        <f t="shared" si="0"/>
        <v>25</v>
      </c>
      <c r="AI35" s="11">
        <f>INDEX(matrix3,AG35,AD37)</f>
        <v>59</v>
      </c>
      <c r="AJ35" s="1">
        <f>IF(AG35=AF37,1,0)</f>
        <v>0</v>
      </c>
      <c r="AK35" s="1">
        <f>IF(AJ35=1,1/AI35,0)</f>
        <v>0</v>
      </c>
      <c r="AY35">
        <f aca="true" t="shared" si="34" ref="AY35:BI35">IF($AJ35=1,AM37,F35-$AI35*AM37)</f>
        <v>1</v>
      </c>
      <c r="AZ35">
        <f t="shared" si="34"/>
        <v>33</v>
      </c>
      <c r="BA35">
        <f t="shared" si="34"/>
        <v>0</v>
      </c>
      <c r="BB35">
        <f t="shared" si="34"/>
        <v>18</v>
      </c>
      <c r="BC35">
        <f t="shared" si="34"/>
        <v>0</v>
      </c>
      <c r="BD35">
        <f t="shared" si="34"/>
        <v>-42</v>
      </c>
      <c r="BE35">
        <f t="shared" si="34"/>
        <v>-59</v>
      </c>
      <c r="BF35">
        <f t="shared" si="34"/>
        <v>0</v>
      </c>
      <c r="BG35">
        <f t="shared" si="34"/>
        <v>0</v>
      </c>
      <c r="BH35">
        <f t="shared" si="34"/>
        <v>0</v>
      </c>
      <c r="BI35">
        <f t="shared" si="34"/>
        <v>33</v>
      </c>
    </row>
    <row r="36" spans="2:61" ht="13.5" thickBot="1">
      <c r="B36"/>
      <c r="C36"/>
      <c r="D36"/>
      <c r="E36"/>
      <c r="F36" s="16">
        <f aca="true" t="shared" si="35" ref="F36:M36">IF($D31&gt;0,AY30," ")</f>
        <v>0</v>
      </c>
      <c r="G36" s="16">
        <f t="shared" si="35"/>
        <v>1</v>
      </c>
      <c r="H36" s="16">
        <f t="shared" si="35"/>
        <v>1</v>
      </c>
      <c r="I36" s="16">
        <f t="shared" si="35"/>
        <v>1</v>
      </c>
      <c r="J36" s="16">
        <f t="shared" si="35"/>
        <v>1</v>
      </c>
      <c r="K36" s="16">
        <f t="shared" si="35"/>
        <v>1</v>
      </c>
      <c r="L36" s="16">
        <f t="shared" si="35"/>
        <v>0</v>
      </c>
      <c r="M36" s="20">
        <f t="shared" si="35"/>
        <v>0</v>
      </c>
      <c r="N36"/>
      <c r="O36" s="14"/>
      <c r="P36" s="16">
        <f>IF($D31&gt;0,BI30," ")</f>
        <v>4</v>
      </c>
      <c r="Q36" s="1"/>
      <c r="AG36" s="1">
        <f t="shared" si="0"/>
        <v>26</v>
      </c>
      <c r="AI36" s="16">
        <f>INDEX(matrix3,AG36,AD37)</f>
        <v>1</v>
      </c>
      <c r="AJ36" s="1">
        <f>IF(AG36=AF37,1,0)</f>
        <v>0</v>
      </c>
      <c r="AK36" s="1">
        <f>IF(AJ36=1,1/AI36,0)</f>
        <v>0</v>
      </c>
      <c r="AY36">
        <f aca="true" t="shared" si="36" ref="AY36:BI36">IF($AJ36=1,AM37,F36-$AI36*AM37)</f>
        <v>0</v>
      </c>
      <c r="AZ36">
        <f t="shared" si="36"/>
        <v>3</v>
      </c>
      <c r="BA36">
        <f t="shared" si="36"/>
        <v>0</v>
      </c>
      <c r="BB36">
        <f t="shared" si="36"/>
        <v>2</v>
      </c>
      <c r="BC36">
        <f t="shared" si="36"/>
        <v>1</v>
      </c>
      <c r="BD36">
        <f t="shared" si="36"/>
        <v>1</v>
      </c>
      <c r="BE36">
        <f t="shared" si="36"/>
        <v>-1</v>
      </c>
      <c r="BF36">
        <f t="shared" si="36"/>
        <v>0</v>
      </c>
      <c r="BG36">
        <f t="shared" si="36"/>
        <v>0</v>
      </c>
      <c r="BH36">
        <f t="shared" si="36"/>
        <v>0</v>
      </c>
      <c r="BI36">
        <f t="shared" si="36"/>
        <v>3</v>
      </c>
    </row>
    <row r="37" spans="2:61" ht="13.5" thickBot="1">
      <c r="B37" s="17" t="s">
        <v>123</v>
      </c>
      <c r="D37" s="17">
        <v>37</v>
      </c>
      <c r="E37"/>
      <c r="F37" s="16">
        <f aca="true" t="shared" si="37" ref="F37:M37">IF($D31&gt;0,AY31," ")</f>
        <v>0</v>
      </c>
      <c r="G37" s="16">
        <f t="shared" si="37"/>
        <v>-2</v>
      </c>
      <c r="H37" s="16">
        <f t="shared" si="37"/>
        <v>1</v>
      </c>
      <c r="I37" s="16">
        <f t="shared" si="37"/>
        <v>-1</v>
      </c>
      <c r="J37" s="16">
        <f t="shared" si="37"/>
        <v>0</v>
      </c>
      <c r="K37" s="16">
        <f t="shared" si="37"/>
        <v>0</v>
      </c>
      <c r="L37" s="16">
        <f t="shared" si="37"/>
        <v>1</v>
      </c>
      <c r="M37" s="20">
        <f t="shared" si="37"/>
        <v>0</v>
      </c>
      <c r="N37"/>
      <c r="O37" s="14"/>
      <c r="P37" s="16">
        <f>IF($D31&gt;0,BI31," ")</f>
        <v>1</v>
      </c>
      <c r="Q37" s="1"/>
      <c r="AD37" s="17">
        <f>VLOOKUP(B37,alpha,2)</f>
        <v>3</v>
      </c>
      <c r="AE37" s="1"/>
      <c r="AF37" s="17">
        <f>IF(D37&gt;0,D37-10," ")</f>
        <v>27</v>
      </c>
      <c r="AG37" s="1">
        <f t="shared" si="0"/>
        <v>27</v>
      </c>
      <c r="AI37" s="16">
        <f>INDEX(matrix3,AG37,AD37)</f>
        <v>1</v>
      </c>
      <c r="AJ37" s="1">
        <f>IF(AG37=AF37,1,0)</f>
        <v>1</v>
      </c>
      <c r="AK37" s="1">
        <f>IF(AJ37=1,1/AI37,0)</f>
        <v>1</v>
      </c>
      <c r="AM37" s="16">
        <f aca="true" t="shared" si="38" ref="AM37:AW37">SUMPRODUCT($AK35:$AK38,F35:F38)</f>
        <v>0</v>
      </c>
      <c r="AN37" s="16">
        <f t="shared" si="38"/>
        <v>-2</v>
      </c>
      <c r="AO37" s="16">
        <f t="shared" si="38"/>
        <v>1</v>
      </c>
      <c r="AP37" s="16">
        <f t="shared" si="38"/>
        <v>-1</v>
      </c>
      <c r="AQ37" s="16">
        <f t="shared" si="38"/>
        <v>0</v>
      </c>
      <c r="AR37" s="16">
        <f t="shared" si="38"/>
        <v>0</v>
      </c>
      <c r="AS37" s="16">
        <f t="shared" si="38"/>
        <v>1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1</v>
      </c>
      <c r="AY37">
        <f aca="true" t="shared" si="39" ref="AY37:BI37">IF($AJ37=1,AM37,F37-$AI37*AM37)</f>
        <v>0</v>
      </c>
      <c r="AZ37">
        <f t="shared" si="39"/>
        <v>-2</v>
      </c>
      <c r="BA37">
        <f t="shared" si="39"/>
        <v>1</v>
      </c>
      <c r="BB37">
        <f t="shared" si="39"/>
        <v>-1</v>
      </c>
      <c r="BC37">
        <f t="shared" si="39"/>
        <v>0</v>
      </c>
      <c r="BD37">
        <f t="shared" si="39"/>
        <v>0</v>
      </c>
      <c r="BE37">
        <f t="shared" si="39"/>
        <v>1</v>
      </c>
      <c r="BF37">
        <f t="shared" si="39"/>
        <v>0</v>
      </c>
      <c r="BG37">
        <f t="shared" si="39"/>
        <v>0</v>
      </c>
      <c r="BH37">
        <f t="shared" si="39"/>
        <v>0</v>
      </c>
      <c r="BI37">
        <f t="shared" si="39"/>
        <v>1</v>
      </c>
    </row>
    <row r="38" spans="2:61" ht="12.75">
      <c r="B38"/>
      <c r="C38"/>
      <c r="D38"/>
      <c r="E38"/>
      <c r="F38" s="16">
        <f aca="true" t="shared" si="40" ref="F38:M38">IF($D31&gt;0,AY32," ")</f>
        <v>0</v>
      </c>
      <c r="G38" s="16">
        <f t="shared" si="40"/>
        <v>-2</v>
      </c>
      <c r="H38" s="16">
        <f t="shared" si="40"/>
        <v>2</v>
      </c>
      <c r="I38" s="16">
        <f t="shared" si="40"/>
        <v>-1</v>
      </c>
      <c r="J38" s="16">
        <f t="shared" si="40"/>
        <v>0</v>
      </c>
      <c r="K38" s="16">
        <f t="shared" si="40"/>
        <v>-1</v>
      </c>
      <c r="L38" s="16">
        <f t="shared" si="40"/>
        <v>0</v>
      </c>
      <c r="M38" s="20">
        <f t="shared" si="40"/>
        <v>1</v>
      </c>
      <c r="N38"/>
      <c r="O38" s="14"/>
      <c r="P38" s="16">
        <f>IF($D31&gt;0,BI32," ")</f>
        <v>4</v>
      </c>
      <c r="Q38" s="1"/>
      <c r="AG38" s="1">
        <f t="shared" si="0"/>
        <v>28</v>
      </c>
      <c r="AI38" s="16">
        <f>INDEX(matrix3,AG38,AD37)</f>
        <v>2</v>
      </c>
      <c r="AJ38" s="1">
        <f>IF(AG38=AF37,1,0)</f>
        <v>0</v>
      </c>
      <c r="AK38" s="1">
        <f>IF(AJ38=1,1/AI38,0)</f>
        <v>0</v>
      </c>
      <c r="AY38">
        <f aca="true" t="shared" si="41" ref="AY38:BI38">IF($AJ38=1,AM37,F38-$AI38*AM37)</f>
        <v>0</v>
      </c>
      <c r="AZ38">
        <f t="shared" si="41"/>
        <v>2</v>
      </c>
      <c r="BA38">
        <f t="shared" si="41"/>
        <v>0</v>
      </c>
      <c r="BB38">
        <f t="shared" si="41"/>
        <v>1</v>
      </c>
      <c r="BC38">
        <f t="shared" si="41"/>
        <v>0</v>
      </c>
      <c r="BD38">
        <f t="shared" si="41"/>
        <v>-1</v>
      </c>
      <c r="BE38">
        <f t="shared" si="41"/>
        <v>-2</v>
      </c>
      <c r="BF38">
        <f t="shared" si="41"/>
        <v>1</v>
      </c>
      <c r="BG38">
        <f t="shared" si="41"/>
        <v>0</v>
      </c>
      <c r="BH38">
        <f t="shared" si="41"/>
        <v>0</v>
      </c>
      <c r="BI38">
        <f t="shared" si="41"/>
        <v>2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>
        <f aca="true" t="shared" si="42" ref="F41:M41">IF($D37&gt;0,AY35," ")</f>
        <v>1</v>
      </c>
      <c r="G41" s="11">
        <f t="shared" si="42"/>
        <v>33</v>
      </c>
      <c r="H41" s="11">
        <f t="shared" si="42"/>
        <v>0</v>
      </c>
      <c r="I41" s="11">
        <f t="shared" si="42"/>
        <v>18</v>
      </c>
      <c r="J41" s="11">
        <f t="shared" si="42"/>
        <v>0</v>
      </c>
      <c r="K41" s="11">
        <f t="shared" si="42"/>
        <v>-42</v>
      </c>
      <c r="L41" s="11">
        <f t="shared" si="42"/>
        <v>-59</v>
      </c>
      <c r="M41" s="12">
        <f t="shared" si="42"/>
        <v>0</v>
      </c>
      <c r="N41"/>
      <c r="O41" s="14"/>
      <c r="P41" s="11">
        <f>IF($D37&gt;0,BI35," ")</f>
        <v>33</v>
      </c>
      <c r="Q41" s="1"/>
      <c r="AF41" s="15">
        <f>MOD(AF43,6)</f>
        <v>2</v>
      </c>
      <c r="AG41" s="1">
        <f t="shared" si="0"/>
        <v>31</v>
      </c>
      <c r="AI41" s="11">
        <f>INDEX(matrix3,AG41,AD43)</f>
        <v>18</v>
      </c>
      <c r="AJ41" s="1">
        <f>IF(AG41=AF43,1,0)</f>
        <v>0</v>
      </c>
      <c r="AK41" s="1">
        <f>IF(AJ41=1,1/AI41,0)</f>
        <v>0</v>
      </c>
      <c r="AY41">
        <f aca="true" t="shared" si="43" ref="AY41:BI41">IF($AJ41=1,AM43,F41-$AI41*AM43)</f>
        <v>1</v>
      </c>
      <c r="AZ41">
        <f t="shared" si="43"/>
        <v>6</v>
      </c>
      <c r="BA41">
        <f t="shared" si="43"/>
        <v>0</v>
      </c>
      <c r="BB41">
        <f t="shared" si="43"/>
        <v>0</v>
      </c>
      <c r="BC41">
        <f t="shared" si="43"/>
        <v>-9</v>
      </c>
      <c r="BD41">
        <f t="shared" si="43"/>
        <v>-51</v>
      </c>
      <c r="BE41">
        <f t="shared" si="43"/>
        <v>-50</v>
      </c>
      <c r="BF41">
        <f t="shared" si="43"/>
        <v>0</v>
      </c>
      <c r="BG41">
        <f t="shared" si="43"/>
        <v>0</v>
      </c>
      <c r="BH41">
        <f t="shared" si="43"/>
        <v>0</v>
      </c>
      <c r="BI41">
        <f t="shared" si="43"/>
        <v>6</v>
      </c>
    </row>
    <row r="42" spans="2:61" ht="13.5" thickBot="1">
      <c r="B42"/>
      <c r="C42"/>
      <c r="D42"/>
      <c r="E42"/>
      <c r="F42" s="16">
        <f aca="true" t="shared" si="44" ref="F42:M42">IF($D37&gt;0,AY36," ")</f>
        <v>0</v>
      </c>
      <c r="G42" s="16">
        <f t="shared" si="44"/>
        <v>3</v>
      </c>
      <c r="H42" s="16">
        <f t="shared" si="44"/>
        <v>0</v>
      </c>
      <c r="I42" s="16">
        <f t="shared" si="44"/>
        <v>2</v>
      </c>
      <c r="J42" s="16">
        <f t="shared" si="44"/>
        <v>1</v>
      </c>
      <c r="K42" s="16">
        <f t="shared" si="44"/>
        <v>1</v>
      </c>
      <c r="L42" s="16">
        <f t="shared" si="44"/>
        <v>-1</v>
      </c>
      <c r="M42" s="20">
        <f t="shared" si="44"/>
        <v>0</v>
      </c>
      <c r="N42"/>
      <c r="O42" s="14"/>
      <c r="P42" s="16">
        <f>IF($D37&gt;0,BI36," ")</f>
        <v>3</v>
      </c>
      <c r="Q42" s="1"/>
      <c r="AG42" s="1">
        <f t="shared" si="0"/>
        <v>32</v>
      </c>
      <c r="AI42" s="16">
        <f>INDEX(matrix3,AG42,AD43)</f>
        <v>2</v>
      </c>
      <c r="AJ42" s="1">
        <f>IF(AG42=AF43,1,0)</f>
        <v>1</v>
      </c>
      <c r="AK42" s="1">
        <f>IF(AJ42=1,1/AI42,0)</f>
        <v>0.5</v>
      </c>
      <c r="AY42">
        <f aca="true" t="shared" si="45" ref="AY42:BI42">IF($AJ42=1,AM43,F42-$AI42*AM43)</f>
        <v>0</v>
      </c>
      <c r="AZ42">
        <f t="shared" si="45"/>
        <v>1.5</v>
      </c>
      <c r="BA42">
        <f t="shared" si="45"/>
        <v>0</v>
      </c>
      <c r="BB42">
        <f t="shared" si="45"/>
        <v>1</v>
      </c>
      <c r="BC42">
        <f t="shared" si="45"/>
        <v>0.5</v>
      </c>
      <c r="BD42">
        <f t="shared" si="45"/>
        <v>0.5</v>
      </c>
      <c r="BE42">
        <f t="shared" si="45"/>
        <v>-0.5</v>
      </c>
      <c r="BF42">
        <f t="shared" si="45"/>
        <v>0</v>
      </c>
      <c r="BG42">
        <f t="shared" si="45"/>
        <v>0</v>
      </c>
      <c r="BH42">
        <f t="shared" si="45"/>
        <v>0</v>
      </c>
      <c r="BI42">
        <f t="shared" si="45"/>
        <v>1.5</v>
      </c>
    </row>
    <row r="43" spans="2:61" ht="13.5" thickBot="1">
      <c r="B43" s="17" t="s">
        <v>124</v>
      </c>
      <c r="D43" s="17">
        <v>42</v>
      </c>
      <c r="E43"/>
      <c r="F43" s="16">
        <f aca="true" t="shared" si="46" ref="F43:M43">IF($D37&gt;0,AY37," ")</f>
        <v>0</v>
      </c>
      <c r="G43" s="16">
        <f t="shared" si="46"/>
        <v>-2</v>
      </c>
      <c r="H43" s="16">
        <f t="shared" si="46"/>
        <v>1</v>
      </c>
      <c r="I43" s="16">
        <f t="shared" si="46"/>
        <v>-1</v>
      </c>
      <c r="J43" s="16">
        <f t="shared" si="46"/>
        <v>0</v>
      </c>
      <c r="K43" s="16">
        <f t="shared" si="46"/>
        <v>0</v>
      </c>
      <c r="L43" s="16">
        <f t="shared" si="46"/>
        <v>1</v>
      </c>
      <c r="M43" s="20">
        <f t="shared" si="46"/>
        <v>0</v>
      </c>
      <c r="N43"/>
      <c r="O43" s="14"/>
      <c r="P43" s="16">
        <f>IF($D37&gt;0,BI37," ")</f>
        <v>1</v>
      </c>
      <c r="Q43" s="1"/>
      <c r="AD43" s="17">
        <f>VLOOKUP(B43,alpha,2)</f>
        <v>4</v>
      </c>
      <c r="AE43" s="1"/>
      <c r="AF43" s="17">
        <f>IF(D43&gt;0,D43-10," ")</f>
        <v>32</v>
      </c>
      <c r="AG43" s="1">
        <f t="shared" si="0"/>
        <v>33</v>
      </c>
      <c r="AI43" s="16">
        <f>INDEX(matrix3,AG43,AD43)</f>
        <v>-1</v>
      </c>
      <c r="AJ43" s="1">
        <f>IF(AG43=AF43,1,0)</f>
        <v>0</v>
      </c>
      <c r="AK43" s="1">
        <f>IF(AJ43=1,1/AI43,0)</f>
        <v>0</v>
      </c>
      <c r="AM43" s="16">
        <f aca="true" t="shared" si="47" ref="AM43:AW43">SUMPRODUCT($AK41:$AK44,F41:F44)</f>
        <v>0</v>
      </c>
      <c r="AN43" s="16">
        <f t="shared" si="47"/>
        <v>1.5</v>
      </c>
      <c r="AO43" s="16">
        <f t="shared" si="47"/>
        <v>0</v>
      </c>
      <c r="AP43" s="16">
        <f t="shared" si="47"/>
        <v>1</v>
      </c>
      <c r="AQ43" s="16">
        <f t="shared" si="47"/>
        <v>0.5</v>
      </c>
      <c r="AR43" s="16">
        <f t="shared" si="47"/>
        <v>0.5</v>
      </c>
      <c r="AS43" s="16">
        <f t="shared" si="47"/>
        <v>-0.5</v>
      </c>
      <c r="AT43" s="16">
        <f t="shared" si="47"/>
        <v>0</v>
      </c>
      <c r="AU43" s="16">
        <f t="shared" si="47"/>
        <v>0</v>
      </c>
      <c r="AV43" s="16">
        <f t="shared" si="47"/>
        <v>0</v>
      </c>
      <c r="AW43" s="16">
        <f t="shared" si="47"/>
        <v>1.5</v>
      </c>
      <c r="AY43">
        <f aca="true" t="shared" si="48" ref="AY43:BI43">IF($AJ43=1,AM43,F43-$AI43*AM43)</f>
        <v>0</v>
      </c>
      <c r="AZ43">
        <f t="shared" si="48"/>
        <v>-0.5</v>
      </c>
      <c r="BA43">
        <f t="shared" si="48"/>
        <v>1</v>
      </c>
      <c r="BB43">
        <f t="shared" si="48"/>
        <v>0</v>
      </c>
      <c r="BC43">
        <f t="shared" si="48"/>
        <v>0.5</v>
      </c>
      <c r="BD43">
        <f t="shared" si="48"/>
        <v>0.5</v>
      </c>
      <c r="BE43">
        <f t="shared" si="48"/>
        <v>0.5</v>
      </c>
      <c r="BF43">
        <f t="shared" si="48"/>
        <v>0</v>
      </c>
      <c r="BG43">
        <f t="shared" si="48"/>
        <v>0</v>
      </c>
      <c r="BH43">
        <f t="shared" si="48"/>
        <v>0</v>
      </c>
      <c r="BI43">
        <f t="shared" si="48"/>
        <v>2.5</v>
      </c>
    </row>
    <row r="44" spans="2:61" ht="12.75">
      <c r="B44"/>
      <c r="C44"/>
      <c r="D44"/>
      <c r="E44"/>
      <c r="F44" s="16">
        <f aca="true" t="shared" si="49" ref="F44:M44">IF($D37&gt;0,AY38," ")</f>
        <v>0</v>
      </c>
      <c r="G44" s="16">
        <f t="shared" si="49"/>
        <v>2</v>
      </c>
      <c r="H44" s="16">
        <f t="shared" si="49"/>
        <v>0</v>
      </c>
      <c r="I44" s="16">
        <f t="shared" si="49"/>
        <v>1</v>
      </c>
      <c r="J44" s="16">
        <f t="shared" si="49"/>
        <v>0</v>
      </c>
      <c r="K44" s="16">
        <f t="shared" si="49"/>
        <v>-1</v>
      </c>
      <c r="L44" s="16">
        <f t="shared" si="49"/>
        <v>-2</v>
      </c>
      <c r="M44" s="20">
        <f t="shared" si="49"/>
        <v>1</v>
      </c>
      <c r="N44"/>
      <c r="O44" s="14"/>
      <c r="P44" s="16">
        <f>IF($D37&gt;0,BI38," ")</f>
        <v>2</v>
      </c>
      <c r="Q44" s="1"/>
      <c r="AG44" s="1">
        <f t="shared" si="0"/>
        <v>34</v>
      </c>
      <c r="AI44" s="16">
        <f>INDEX(matrix3,AG44,AD43)</f>
        <v>1</v>
      </c>
      <c r="AJ44" s="1">
        <f>IF(AG44=AF43,1,0)</f>
        <v>0</v>
      </c>
      <c r="AK44" s="1">
        <f>IF(AJ44=1,1/AI44,0)</f>
        <v>0</v>
      </c>
      <c r="AY44">
        <f aca="true" t="shared" si="50" ref="AY44:BI44">IF($AJ44=1,AM43,F44-$AI44*AM43)</f>
        <v>0</v>
      </c>
      <c r="AZ44">
        <f t="shared" si="50"/>
        <v>0.5</v>
      </c>
      <c r="BA44">
        <f t="shared" si="50"/>
        <v>0</v>
      </c>
      <c r="BB44">
        <f t="shared" si="50"/>
        <v>0</v>
      </c>
      <c r="BC44">
        <f t="shared" si="50"/>
        <v>-0.5</v>
      </c>
      <c r="BD44">
        <f t="shared" si="50"/>
        <v>-1.5</v>
      </c>
      <c r="BE44">
        <f t="shared" si="50"/>
        <v>-1.5</v>
      </c>
      <c r="BF44">
        <f t="shared" si="50"/>
        <v>1</v>
      </c>
      <c r="BG44">
        <f t="shared" si="50"/>
        <v>0</v>
      </c>
      <c r="BH44">
        <f t="shared" si="50"/>
        <v>0</v>
      </c>
      <c r="BI44">
        <f t="shared" si="50"/>
        <v>0.5</v>
      </c>
    </row>
    <row r="45" spans="2:33" ht="12.75">
      <c r="B45"/>
      <c r="C45"/>
      <c r="D45"/>
      <c r="E45"/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>
        <f aca="true" t="shared" si="51" ref="F47:M47">IF($D43&gt;0,AY41," ")</f>
        <v>1</v>
      </c>
      <c r="G47" s="11">
        <f t="shared" si="51"/>
        <v>6</v>
      </c>
      <c r="H47" s="11">
        <f t="shared" si="51"/>
        <v>0</v>
      </c>
      <c r="I47" s="11">
        <f t="shared" si="51"/>
        <v>0</v>
      </c>
      <c r="J47" s="11">
        <f t="shared" si="51"/>
        <v>-9</v>
      </c>
      <c r="K47" s="11">
        <f t="shared" si="51"/>
        <v>-51</v>
      </c>
      <c r="L47" s="11">
        <f t="shared" si="51"/>
        <v>-50</v>
      </c>
      <c r="M47" s="12">
        <f t="shared" si="51"/>
        <v>0</v>
      </c>
      <c r="N47"/>
      <c r="O47" s="14"/>
      <c r="P47" s="11">
        <f>IF($D43&gt;0,BI41," ")</f>
        <v>6</v>
      </c>
      <c r="Q47" s="1"/>
      <c r="AF47" s="15">
        <f>MOD(AF49,6)</f>
        <v>2</v>
      </c>
      <c r="AG47" s="1">
        <f t="shared" si="0"/>
        <v>37</v>
      </c>
      <c r="AI47" s="11">
        <f>INDEX(matrix3,AG47,AD49)</f>
        <v>6</v>
      </c>
      <c r="AJ47" s="1">
        <f>IF(AG47=AF49,1,0)</f>
        <v>0</v>
      </c>
      <c r="AK47" s="1">
        <f>IF(AJ47=1,1/AI47,0)</f>
        <v>0</v>
      </c>
      <c r="AY47">
        <f aca="true" t="shared" si="52" ref="AY47:BI47">IF($AJ47=1,AM49,F47-$AI47*AM49)</f>
        <v>1</v>
      </c>
      <c r="AZ47">
        <f t="shared" si="52"/>
        <v>0</v>
      </c>
      <c r="BA47">
        <f t="shared" si="52"/>
        <v>0</v>
      </c>
      <c r="BB47">
        <f t="shared" si="52"/>
        <v>-4</v>
      </c>
      <c r="BC47">
        <f t="shared" si="52"/>
        <v>-11</v>
      </c>
      <c r="BD47">
        <f t="shared" si="52"/>
        <v>-53</v>
      </c>
      <c r="BE47">
        <f t="shared" si="52"/>
        <v>-48</v>
      </c>
      <c r="BF47">
        <f t="shared" si="52"/>
        <v>0</v>
      </c>
      <c r="BG47">
        <f t="shared" si="52"/>
        <v>0</v>
      </c>
      <c r="BH47">
        <f t="shared" si="52"/>
        <v>0</v>
      </c>
      <c r="BI47">
        <f t="shared" si="52"/>
        <v>0</v>
      </c>
    </row>
    <row r="48" spans="2:61" ht="13.5" thickBot="1">
      <c r="B48"/>
      <c r="C48"/>
      <c r="D48"/>
      <c r="E48"/>
      <c r="F48" s="16">
        <f aca="true" t="shared" si="53" ref="F48:M48">IF($D43&gt;0,AY42," ")</f>
        <v>0</v>
      </c>
      <c r="G48" s="16">
        <f t="shared" si="53"/>
        <v>1.5</v>
      </c>
      <c r="H48" s="16">
        <f t="shared" si="53"/>
        <v>0</v>
      </c>
      <c r="I48" s="16">
        <f t="shared" si="53"/>
        <v>1</v>
      </c>
      <c r="J48" s="16">
        <f t="shared" si="53"/>
        <v>0.5</v>
      </c>
      <c r="K48" s="16">
        <f t="shared" si="53"/>
        <v>0.5</v>
      </c>
      <c r="L48" s="16">
        <f t="shared" si="53"/>
        <v>-0.5</v>
      </c>
      <c r="M48" s="20">
        <f t="shared" si="53"/>
        <v>0</v>
      </c>
      <c r="N48"/>
      <c r="O48" s="14"/>
      <c r="P48" s="16">
        <f>IF($D43&gt;0,BI42," ")</f>
        <v>1.5</v>
      </c>
      <c r="Q48" s="1"/>
      <c r="AG48" s="1">
        <f t="shared" si="0"/>
        <v>38</v>
      </c>
      <c r="AI48" s="16">
        <f>INDEX(matrix3,AG48,AD49)</f>
        <v>1.5</v>
      </c>
      <c r="AJ48" s="1">
        <f>IF(AG48=AF49,1,0)</f>
        <v>1</v>
      </c>
      <c r="AK48" s="1">
        <f>IF(AJ48=1,1/AI48,0)</f>
        <v>0.6666666666666666</v>
      </c>
      <c r="AY48">
        <f aca="true" t="shared" si="54" ref="AY48:BI48">IF($AJ48=1,AM49,F48-$AI48*AM49)</f>
        <v>0</v>
      </c>
      <c r="AZ48">
        <f t="shared" si="54"/>
        <v>1</v>
      </c>
      <c r="BA48">
        <f t="shared" si="54"/>
        <v>0</v>
      </c>
      <c r="BB48">
        <f t="shared" si="54"/>
        <v>0.6666666666666666</v>
      </c>
      <c r="BC48">
        <f t="shared" si="54"/>
        <v>0.3333333333333333</v>
      </c>
      <c r="BD48">
        <f t="shared" si="54"/>
        <v>0.3333333333333333</v>
      </c>
      <c r="BE48">
        <f t="shared" si="54"/>
        <v>-0.3333333333333333</v>
      </c>
      <c r="BF48">
        <f t="shared" si="54"/>
        <v>0</v>
      </c>
      <c r="BG48">
        <f t="shared" si="54"/>
        <v>0</v>
      </c>
      <c r="BH48">
        <f t="shared" si="54"/>
        <v>0</v>
      </c>
      <c r="BI48">
        <f t="shared" si="54"/>
        <v>1</v>
      </c>
    </row>
    <row r="49" spans="2:61" ht="13.5" thickBot="1">
      <c r="B49" s="17" t="s">
        <v>122</v>
      </c>
      <c r="D49" s="17">
        <v>48</v>
      </c>
      <c r="E49"/>
      <c r="F49" s="16">
        <f aca="true" t="shared" si="55" ref="F49:M49">IF($D43&gt;0,AY43," ")</f>
        <v>0</v>
      </c>
      <c r="G49" s="16">
        <f t="shared" si="55"/>
        <v>-0.5</v>
      </c>
      <c r="H49" s="16">
        <f t="shared" si="55"/>
        <v>1</v>
      </c>
      <c r="I49" s="16">
        <f t="shared" si="55"/>
        <v>0</v>
      </c>
      <c r="J49" s="16">
        <f t="shared" si="55"/>
        <v>0.5</v>
      </c>
      <c r="K49" s="16">
        <f t="shared" si="55"/>
        <v>0.5</v>
      </c>
      <c r="L49" s="16">
        <f t="shared" si="55"/>
        <v>0.5</v>
      </c>
      <c r="M49" s="20">
        <f t="shared" si="55"/>
        <v>0</v>
      </c>
      <c r="N49"/>
      <c r="O49" s="14"/>
      <c r="P49" s="16">
        <f>IF($D43&gt;0,BI43," ")</f>
        <v>2.5</v>
      </c>
      <c r="Q49" s="1"/>
      <c r="AD49" s="17">
        <f>VLOOKUP(B49,alpha,2)</f>
        <v>2</v>
      </c>
      <c r="AE49" s="1"/>
      <c r="AF49" s="17">
        <f>IF(D49&gt;0,D49-10," ")</f>
        <v>38</v>
      </c>
      <c r="AG49" s="1">
        <f t="shared" si="0"/>
        <v>39</v>
      </c>
      <c r="AI49" s="16">
        <f>INDEX(matrix3,AG49,AD49)</f>
        <v>-0.5</v>
      </c>
      <c r="AJ49" s="1">
        <f>IF(AG49=AF49,1,0)</f>
        <v>0</v>
      </c>
      <c r="AK49" s="1">
        <f>IF(AJ49=1,1/AI49,0)</f>
        <v>0</v>
      </c>
      <c r="AM49" s="16">
        <f aca="true" t="shared" si="56" ref="AM49:AW49">SUMPRODUCT($AK47:$AK50,F47:F50)</f>
        <v>0</v>
      </c>
      <c r="AN49" s="16">
        <f t="shared" si="56"/>
        <v>1</v>
      </c>
      <c r="AO49" s="16">
        <f t="shared" si="56"/>
        <v>0</v>
      </c>
      <c r="AP49" s="16">
        <f t="shared" si="56"/>
        <v>0.6666666666666666</v>
      </c>
      <c r="AQ49" s="16">
        <f t="shared" si="56"/>
        <v>0.3333333333333333</v>
      </c>
      <c r="AR49" s="16">
        <f t="shared" si="56"/>
        <v>0.3333333333333333</v>
      </c>
      <c r="AS49" s="16">
        <f t="shared" si="56"/>
        <v>-0.3333333333333333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1</v>
      </c>
      <c r="AY49">
        <f aca="true" t="shared" si="57" ref="AY49:BI49">IF($AJ49=1,AM49,F49-$AI49*AM49)</f>
        <v>0</v>
      </c>
      <c r="AZ49">
        <f t="shared" si="57"/>
        <v>0</v>
      </c>
      <c r="BA49">
        <f t="shared" si="57"/>
        <v>1</v>
      </c>
      <c r="BB49">
        <f t="shared" si="57"/>
        <v>0.3333333333333333</v>
      </c>
      <c r="BC49">
        <f t="shared" si="57"/>
        <v>0.6666666666666666</v>
      </c>
      <c r="BD49">
        <f t="shared" si="57"/>
        <v>0.6666666666666666</v>
      </c>
      <c r="BE49">
        <f t="shared" si="57"/>
        <v>0.33333333333333337</v>
      </c>
      <c r="BF49">
        <f t="shared" si="57"/>
        <v>0</v>
      </c>
      <c r="BG49">
        <f t="shared" si="57"/>
        <v>0</v>
      </c>
      <c r="BH49">
        <f t="shared" si="57"/>
        <v>0</v>
      </c>
      <c r="BI49">
        <f t="shared" si="57"/>
        <v>3</v>
      </c>
    </row>
    <row r="50" spans="2:61" ht="12.75">
      <c r="B50"/>
      <c r="C50"/>
      <c r="D50"/>
      <c r="E50"/>
      <c r="F50" s="16">
        <f aca="true" t="shared" si="58" ref="F50:M50">IF($D43&gt;0,AY44," ")</f>
        <v>0</v>
      </c>
      <c r="G50" s="16">
        <f t="shared" si="58"/>
        <v>0.5</v>
      </c>
      <c r="H50" s="16">
        <f t="shared" si="58"/>
        <v>0</v>
      </c>
      <c r="I50" s="16">
        <f t="shared" si="58"/>
        <v>0</v>
      </c>
      <c r="J50" s="16">
        <f t="shared" si="58"/>
        <v>-0.5</v>
      </c>
      <c r="K50" s="16">
        <f t="shared" si="58"/>
        <v>-1.5</v>
      </c>
      <c r="L50" s="16">
        <f t="shared" si="58"/>
        <v>-1.5</v>
      </c>
      <c r="M50" s="20">
        <f t="shared" si="58"/>
        <v>1</v>
      </c>
      <c r="N50"/>
      <c r="O50" s="14"/>
      <c r="P50" s="16">
        <f>IF($D43&gt;0,BI44," ")</f>
        <v>0.5</v>
      </c>
      <c r="Q50" s="1"/>
      <c r="AG50" s="1">
        <f t="shared" si="0"/>
        <v>40</v>
      </c>
      <c r="AI50" s="16">
        <f>INDEX(matrix3,AG50,AD49)</f>
        <v>0.5</v>
      </c>
      <c r="AJ50" s="1">
        <f>IF(AG50=AF49,1,0)</f>
        <v>0</v>
      </c>
      <c r="AK50" s="1">
        <f>IF(AJ50=1,1/AI50,0)</f>
        <v>0</v>
      </c>
      <c r="AY50">
        <f aca="true" t="shared" si="59" ref="AY50:BI50">IF($AJ50=1,AM49,F50-$AI50*AM49)</f>
        <v>0</v>
      </c>
      <c r="AZ50">
        <f t="shared" si="59"/>
        <v>0</v>
      </c>
      <c r="BA50">
        <f t="shared" si="59"/>
        <v>0</v>
      </c>
      <c r="BB50">
        <f t="shared" si="59"/>
        <v>-0.3333333333333333</v>
      </c>
      <c r="BC50">
        <f t="shared" si="59"/>
        <v>-0.6666666666666666</v>
      </c>
      <c r="BD50">
        <f t="shared" si="59"/>
        <v>-1.6666666666666667</v>
      </c>
      <c r="BE50">
        <f t="shared" si="59"/>
        <v>-1.3333333333333333</v>
      </c>
      <c r="BF50">
        <f t="shared" si="59"/>
        <v>1</v>
      </c>
      <c r="BG50">
        <f t="shared" si="59"/>
        <v>0</v>
      </c>
      <c r="BH50">
        <f t="shared" si="59"/>
        <v>0</v>
      </c>
      <c r="BI50">
        <f t="shared" si="59"/>
        <v>0</v>
      </c>
    </row>
    <row r="51" spans="2:33" ht="12.75">
      <c r="B51"/>
      <c r="C51"/>
      <c r="D51"/>
      <c r="E51"/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>
        <f aca="true" t="shared" si="60" ref="F53:M53">IF($D49&gt;0,AY47," ")</f>
        <v>1</v>
      </c>
      <c r="G53" s="11">
        <f t="shared" si="60"/>
        <v>0</v>
      </c>
      <c r="H53" s="11">
        <f t="shared" si="60"/>
        <v>0</v>
      </c>
      <c r="I53" s="11">
        <f t="shared" si="60"/>
        <v>-4</v>
      </c>
      <c r="J53" s="11">
        <f t="shared" si="60"/>
        <v>-11</v>
      </c>
      <c r="K53" s="11">
        <f t="shared" si="60"/>
        <v>-53</v>
      </c>
      <c r="L53" s="11">
        <f t="shared" si="60"/>
        <v>-48</v>
      </c>
      <c r="M53" s="12">
        <f t="shared" si="60"/>
        <v>0</v>
      </c>
      <c r="N53"/>
      <c r="O53" s="14"/>
      <c r="P53" s="11">
        <f>IF($D49&gt;0,BI47," ")</f>
        <v>0</v>
      </c>
      <c r="Q53" s="1"/>
      <c r="AF53" s="15">
        <f>MOD(AF55,6)</f>
        <v>4</v>
      </c>
      <c r="AG53" s="1">
        <f t="shared" si="0"/>
        <v>43</v>
      </c>
      <c r="AI53" s="11">
        <f>INDEX(matrix3,AG53,AD55)</f>
        <v>-4</v>
      </c>
      <c r="AJ53" s="1">
        <f>IF(AG53=AF55,1,0)</f>
        <v>0</v>
      </c>
      <c r="AK53" s="1">
        <f>IF(AJ53=1,1/AI53,0)</f>
        <v>0</v>
      </c>
      <c r="AY53">
        <f aca="true" t="shared" si="61" ref="AY53:BI53">IF($AJ53=1,AM55,F53-$AI53*AM55)</f>
        <v>1</v>
      </c>
      <c r="AZ53">
        <f t="shared" si="61"/>
        <v>0</v>
      </c>
      <c r="BA53">
        <f t="shared" si="61"/>
        <v>0</v>
      </c>
      <c r="BB53">
        <f t="shared" si="61"/>
        <v>0</v>
      </c>
      <c r="BC53">
        <f t="shared" si="61"/>
        <v>-3</v>
      </c>
      <c r="BD53">
        <f t="shared" si="61"/>
        <v>-33</v>
      </c>
      <c r="BE53">
        <f t="shared" si="61"/>
        <v>-32</v>
      </c>
      <c r="BF53">
        <f t="shared" si="61"/>
        <v>-12</v>
      </c>
      <c r="BG53">
        <f t="shared" si="61"/>
        <v>0</v>
      </c>
      <c r="BH53">
        <f t="shared" si="61"/>
        <v>0</v>
      </c>
      <c r="BI53">
        <f t="shared" si="61"/>
        <v>0</v>
      </c>
    </row>
    <row r="54" spans="2:61" ht="13.5" thickBot="1">
      <c r="B54"/>
      <c r="C54"/>
      <c r="D54"/>
      <c r="E54"/>
      <c r="F54" s="16">
        <f aca="true" t="shared" si="62" ref="F54:M54">IF($D49&gt;0,AY48," ")</f>
        <v>0</v>
      </c>
      <c r="G54" s="16">
        <f t="shared" si="62"/>
        <v>1</v>
      </c>
      <c r="H54" s="16">
        <f t="shared" si="62"/>
        <v>0</v>
      </c>
      <c r="I54" s="16">
        <f t="shared" si="62"/>
        <v>0.6666666666666666</v>
      </c>
      <c r="J54" s="16">
        <f t="shared" si="62"/>
        <v>0.3333333333333333</v>
      </c>
      <c r="K54" s="16">
        <f t="shared" si="62"/>
        <v>0.3333333333333333</v>
      </c>
      <c r="L54" s="16">
        <f t="shared" si="62"/>
        <v>-0.3333333333333333</v>
      </c>
      <c r="M54" s="20">
        <f t="shared" si="62"/>
        <v>0</v>
      </c>
      <c r="N54"/>
      <c r="O54" s="14"/>
      <c r="P54" s="16">
        <f>IF($D49&gt;0,BI48," ")</f>
        <v>1</v>
      </c>
      <c r="Q54" s="1"/>
      <c r="AG54" s="1">
        <f t="shared" si="0"/>
        <v>44</v>
      </c>
      <c r="AI54" s="16">
        <f>INDEX(matrix3,AG54,AD55)</f>
        <v>0.6666666666666666</v>
      </c>
      <c r="AJ54" s="1">
        <f>IF(AG54=AF55,1,0)</f>
        <v>0</v>
      </c>
      <c r="AK54" s="1">
        <f>IF(AJ54=1,1/AI54,0)</f>
        <v>0</v>
      </c>
      <c r="AY54">
        <f aca="true" t="shared" si="63" ref="AY54:BI54">IF($AJ54=1,AM55,F54-$AI54*AM55)</f>
        <v>0</v>
      </c>
      <c r="AZ54">
        <f t="shared" si="63"/>
        <v>1</v>
      </c>
      <c r="BA54">
        <f t="shared" si="63"/>
        <v>0</v>
      </c>
      <c r="BB54">
        <f t="shared" si="63"/>
        <v>0</v>
      </c>
      <c r="BC54">
        <f t="shared" si="63"/>
        <v>-1</v>
      </c>
      <c r="BD54">
        <f t="shared" si="63"/>
        <v>-2.9999999999999996</v>
      </c>
      <c r="BE54">
        <f t="shared" si="63"/>
        <v>-3</v>
      </c>
      <c r="BF54">
        <f t="shared" si="63"/>
        <v>2</v>
      </c>
      <c r="BG54">
        <f t="shared" si="63"/>
        <v>0</v>
      </c>
      <c r="BH54">
        <f t="shared" si="63"/>
        <v>0</v>
      </c>
      <c r="BI54">
        <f t="shared" si="63"/>
        <v>1</v>
      </c>
    </row>
    <row r="55" spans="2:61" ht="13.5" thickBot="1">
      <c r="B55" s="17" t="s">
        <v>124</v>
      </c>
      <c r="D55" s="17">
        <v>56</v>
      </c>
      <c r="E55"/>
      <c r="F55" s="16">
        <f aca="true" t="shared" si="64" ref="F55:M55">IF($D49&gt;0,AY49," ")</f>
        <v>0</v>
      </c>
      <c r="G55" s="16">
        <f t="shared" si="64"/>
        <v>0</v>
      </c>
      <c r="H55" s="16">
        <f t="shared" si="64"/>
        <v>1</v>
      </c>
      <c r="I55" s="16">
        <f t="shared" si="64"/>
        <v>0.3333333333333333</v>
      </c>
      <c r="J55" s="16">
        <f t="shared" si="64"/>
        <v>0.6666666666666666</v>
      </c>
      <c r="K55" s="16">
        <f t="shared" si="64"/>
        <v>0.6666666666666666</v>
      </c>
      <c r="L55" s="16">
        <f t="shared" si="64"/>
        <v>0.33333333333333337</v>
      </c>
      <c r="M55" s="20">
        <f t="shared" si="64"/>
        <v>0</v>
      </c>
      <c r="N55"/>
      <c r="O55" s="14"/>
      <c r="P55" s="16">
        <f>IF($D49&gt;0,BI49," ")</f>
        <v>3</v>
      </c>
      <c r="Q55" s="1"/>
      <c r="AD55" s="17">
        <f>VLOOKUP(B55,alpha,2)</f>
        <v>4</v>
      </c>
      <c r="AE55" s="1"/>
      <c r="AF55" s="17">
        <f>IF(D55&gt;0,D55-10," ")</f>
        <v>46</v>
      </c>
      <c r="AG55" s="1">
        <f t="shared" si="0"/>
        <v>45</v>
      </c>
      <c r="AI55" s="16">
        <f>INDEX(matrix3,AG55,AD55)</f>
        <v>0.3333333333333333</v>
      </c>
      <c r="AJ55" s="1">
        <f>IF(AG55=AF55,1,0)</f>
        <v>0</v>
      </c>
      <c r="AK55" s="1">
        <f>IF(AJ55=1,1/AI55,0)</f>
        <v>0</v>
      </c>
      <c r="AM55" s="16">
        <f aca="true" t="shared" si="65" ref="AM55:AW55">SUMPRODUCT($AK53:$AK56,F53:F56)</f>
        <v>0</v>
      </c>
      <c r="AN55" s="16">
        <f t="shared" si="65"/>
        <v>0</v>
      </c>
      <c r="AO55" s="16">
        <f t="shared" si="65"/>
        <v>0</v>
      </c>
      <c r="AP55" s="16">
        <f t="shared" si="65"/>
        <v>1</v>
      </c>
      <c r="AQ55" s="16">
        <f t="shared" si="65"/>
        <v>2</v>
      </c>
      <c r="AR55" s="16">
        <f t="shared" si="65"/>
        <v>5</v>
      </c>
      <c r="AS55" s="16">
        <f t="shared" si="65"/>
        <v>4</v>
      </c>
      <c r="AT55" s="16">
        <f t="shared" si="65"/>
        <v>-3</v>
      </c>
      <c r="AU55" s="16">
        <f t="shared" si="65"/>
        <v>0</v>
      </c>
      <c r="AV55" s="16">
        <f t="shared" si="65"/>
        <v>0</v>
      </c>
      <c r="AW55" s="16">
        <f t="shared" si="65"/>
        <v>0</v>
      </c>
      <c r="AY55">
        <f aca="true" t="shared" si="66" ref="AY55:BI55">IF($AJ55=1,AM55,F55-$AI55*AM55)</f>
        <v>0</v>
      </c>
      <c r="AZ55">
        <f t="shared" si="66"/>
        <v>0</v>
      </c>
      <c r="BA55">
        <f t="shared" si="66"/>
        <v>1</v>
      </c>
      <c r="BB55">
        <f t="shared" si="66"/>
        <v>0</v>
      </c>
      <c r="BC55">
        <f t="shared" si="66"/>
        <v>0</v>
      </c>
      <c r="BD55">
        <f t="shared" si="66"/>
        <v>-0.9999999999999999</v>
      </c>
      <c r="BE55">
        <f t="shared" si="66"/>
        <v>-0.9999999999999999</v>
      </c>
      <c r="BF55">
        <f t="shared" si="66"/>
        <v>1</v>
      </c>
      <c r="BG55">
        <f t="shared" si="66"/>
        <v>0</v>
      </c>
      <c r="BH55">
        <f t="shared" si="66"/>
        <v>0</v>
      </c>
      <c r="BI55">
        <f t="shared" si="66"/>
        <v>3</v>
      </c>
    </row>
    <row r="56" spans="2:61" ht="12.75">
      <c r="B56"/>
      <c r="C56"/>
      <c r="D56"/>
      <c r="E56"/>
      <c r="F56" s="16">
        <f aca="true" t="shared" si="67" ref="F56:M56">IF($D49&gt;0,AY50," ")</f>
        <v>0</v>
      </c>
      <c r="G56" s="16">
        <f t="shared" si="67"/>
        <v>0</v>
      </c>
      <c r="H56" s="16">
        <f t="shared" si="67"/>
        <v>0</v>
      </c>
      <c r="I56" s="16">
        <f t="shared" si="67"/>
        <v>-0.3333333333333333</v>
      </c>
      <c r="J56" s="16">
        <f t="shared" si="67"/>
        <v>-0.6666666666666666</v>
      </c>
      <c r="K56" s="16">
        <f t="shared" si="67"/>
        <v>-1.6666666666666667</v>
      </c>
      <c r="L56" s="16">
        <f t="shared" si="67"/>
        <v>-1.3333333333333333</v>
      </c>
      <c r="M56" s="20">
        <f t="shared" si="67"/>
        <v>1</v>
      </c>
      <c r="N56"/>
      <c r="O56" s="14"/>
      <c r="P56" s="16">
        <f>IF($D49&gt;0,BI50," ")</f>
        <v>0</v>
      </c>
      <c r="Q56" s="1"/>
      <c r="AG56" s="1">
        <f t="shared" si="0"/>
        <v>46</v>
      </c>
      <c r="AI56" s="16">
        <f>INDEX(matrix3,AG56,AD55)</f>
        <v>-0.3333333333333333</v>
      </c>
      <c r="AJ56" s="1">
        <f>IF(AG56=AF55,1,0)</f>
        <v>1</v>
      </c>
      <c r="AK56" s="1">
        <f>IF(AJ56=1,1/AI56,0)</f>
        <v>-3</v>
      </c>
      <c r="AY56">
        <f aca="true" t="shared" si="68" ref="AY56:BI56">IF($AJ56=1,AM55,F56-$AI56*AM55)</f>
        <v>0</v>
      </c>
      <c r="AZ56">
        <f t="shared" si="68"/>
        <v>0</v>
      </c>
      <c r="BA56">
        <f t="shared" si="68"/>
        <v>0</v>
      </c>
      <c r="BB56">
        <f t="shared" si="68"/>
        <v>1</v>
      </c>
      <c r="BC56">
        <f t="shared" si="68"/>
        <v>2</v>
      </c>
      <c r="BD56">
        <f t="shared" si="68"/>
        <v>5</v>
      </c>
      <c r="BE56">
        <f t="shared" si="68"/>
        <v>4</v>
      </c>
      <c r="BF56">
        <f t="shared" si="68"/>
        <v>-3</v>
      </c>
      <c r="BG56">
        <f t="shared" si="68"/>
        <v>0</v>
      </c>
      <c r="BH56">
        <f t="shared" si="68"/>
        <v>0</v>
      </c>
      <c r="BI56">
        <f t="shared" si="68"/>
        <v>0</v>
      </c>
    </row>
    <row r="57" spans="2:33" ht="12.75">
      <c r="B57"/>
      <c r="C57"/>
      <c r="D57"/>
      <c r="E57"/>
      <c r="N57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>
        <f aca="true" t="shared" si="69" ref="F59:M59">IF($D55&gt;0,AY53," ")</f>
        <v>1</v>
      </c>
      <c r="G59" s="11">
        <f t="shared" si="69"/>
        <v>0</v>
      </c>
      <c r="H59" s="11">
        <f t="shared" si="69"/>
        <v>0</v>
      </c>
      <c r="I59" s="11">
        <f t="shared" si="69"/>
        <v>0</v>
      </c>
      <c r="J59" s="11">
        <f t="shared" si="69"/>
        <v>-3</v>
      </c>
      <c r="K59" s="11">
        <f t="shared" si="69"/>
        <v>-33</v>
      </c>
      <c r="L59" s="11">
        <f t="shared" si="69"/>
        <v>-32</v>
      </c>
      <c r="M59" s="12">
        <f t="shared" si="69"/>
        <v>-12</v>
      </c>
      <c r="N59"/>
      <c r="O59" s="14"/>
      <c r="P59" s="11">
        <f>IF($D55&gt;0,BI53," ")</f>
        <v>0</v>
      </c>
      <c r="Q59" s="1"/>
      <c r="AF59" s="15" t="e">
        <f>MOD(AF61,6)</f>
        <v>#VALUE!</v>
      </c>
      <c r="AG59" s="1">
        <f t="shared" si="0"/>
        <v>49</v>
      </c>
      <c r="AI59" s="11" t="e">
        <f>INDEX(matrix3,AG59,AD61)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0" ref="AY59:BI59">IF($AJ59=1,AM61,F59-$AI59*AM61)</f>
        <v>#VALUE!</v>
      </c>
      <c r="AZ59" t="e">
        <f t="shared" si="70"/>
        <v>#VALUE!</v>
      </c>
      <c r="BA59" t="e">
        <f t="shared" si="70"/>
        <v>#VALUE!</v>
      </c>
      <c r="BB59" t="e">
        <f t="shared" si="70"/>
        <v>#VALUE!</v>
      </c>
      <c r="BC59" t="e">
        <f t="shared" si="70"/>
        <v>#VALUE!</v>
      </c>
      <c r="BD59" t="e">
        <f t="shared" si="70"/>
        <v>#VALUE!</v>
      </c>
      <c r="BE59" t="e">
        <f t="shared" si="70"/>
        <v>#VALUE!</v>
      </c>
      <c r="BF59" t="e">
        <f t="shared" si="70"/>
        <v>#VALUE!</v>
      </c>
      <c r="BG59" t="e">
        <f t="shared" si="70"/>
        <v>#VALUE!</v>
      </c>
      <c r="BH59" t="e">
        <f t="shared" si="70"/>
        <v>#VALUE!</v>
      </c>
      <c r="BI59" t="e">
        <f t="shared" si="70"/>
        <v>#VALUE!</v>
      </c>
    </row>
    <row r="60" spans="2:61" ht="13.5" thickBot="1">
      <c r="B60"/>
      <c r="C60"/>
      <c r="D60"/>
      <c r="E60"/>
      <c r="F60" s="16">
        <f aca="true" t="shared" si="71" ref="F60:M60">IF($D55&gt;0,AY54," ")</f>
        <v>0</v>
      </c>
      <c r="G60" s="16">
        <f t="shared" si="71"/>
        <v>1</v>
      </c>
      <c r="H60" s="16">
        <f t="shared" si="71"/>
        <v>0</v>
      </c>
      <c r="I60" s="16">
        <f t="shared" si="71"/>
        <v>0</v>
      </c>
      <c r="J60" s="16">
        <f t="shared" si="71"/>
        <v>-1</v>
      </c>
      <c r="K60" s="16">
        <f t="shared" si="71"/>
        <v>-2.9999999999999996</v>
      </c>
      <c r="L60" s="16">
        <f t="shared" si="71"/>
        <v>-3</v>
      </c>
      <c r="M60" s="20">
        <f t="shared" si="71"/>
        <v>2</v>
      </c>
      <c r="N60"/>
      <c r="O60" s="14"/>
      <c r="P60" s="16">
        <f>IF($D55&gt;0,BI54," ")</f>
        <v>1</v>
      </c>
      <c r="Q60" s="1"/>
      <c r="AG60" s="1">
        <f t="shared" si="0"/>
        <v>50</v>
      </c>
      <c r="AI60" s="16" t="e">
        <f>INDEX(matrix3,AG60,AD61)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2" ref="AY60:BI60">IF($AJ60=1,AM61,F60-$AI60*AM61)</f>
        <v>#VALUE!</v>
      </c>
      <c r="AZ60" t="e">
        <f t="shared" si="72"/>
        <v>#VALUE!</v>
      </c>
      <c r="BA60" t="e">
        <f t="shared" si="72"/>
        <v>#VALUE!</v>
      </c>
      <c r="BB60" t="e">
        <f t="shared" si="72"/>
        <v>#VALUE!</v>
      </c>
      <c r="BC60" t="e">
        <f t="shared" si="72"/>
        <v>#VALUE!</v>
      </c>
      <c r="BD60" t="e">
        <f t="shared" si="72"/>
        <v>#VALUE!</v>
      </c>
      <c r="BE60" t="e">
        <f t="shared" si="72"/>
        <v>#VALUE!</v>
      </c>
      <c r="BF60" t="e">
        <f t="shared" si="72"/>
        <v>#VALUE!</v>
      </c>
      <c r="BG60" t="e">
        <f t="shared" si="72"/>
        <v>#VALUE!</v>
      </c>
      <c r="BH60" t="e">
        <f t="shared" si="72"/>
        <v>#VALUE!</v>
      </c>
      <c r="BI60" t="e">
        <f t="shared" si="72"/>
        <v>#VALUE!</v>
      </c>
    </row>
    <row r="61" spans="2:61" ht="13.5" thickBot="1">
      <c r="B61" s="17"/>
      <c r="D61" s="17"/>
      <c r="E61"/>
      <c r="F61" s="16">
        <f aca="true" t="shared" si="73" ref="F61:M61">IF($D55&gt;0,AY55," ")</f>
        <v>0</v>
      </c>
      <c r="G61" s="16">
        <f t="shared" si="73"/>
        <v>0</v>
      </c>
      <c r="H61" s="16">
        <f t="shared" si="73"/>
        <v>1</v>
      </c>
      <c r="I61" s="16">
        <f t="shared" si="73"/>
        <v>0</v>
      </c>
      <c r="J61" s="16">
        <f t="shared" si="73"/>
        <v>0</v>
      </c>
      <c r="K61" s="16">
        <f t="shared" si="73"/>
        <v>-0.9999999999999999</v>
      </c>
      <c r="L61" s="16">
        <f t="shared" si="73"/>
        <v>-0.9999999999999999</v>
      </c>
      <c r="M61" s="20">
        <f t="shared" si="73"/>
        <v>1</v>
      </c>
      <c r="N61"/>
      <c r="O61" s="14"/>
      <c r="P61" s="16">
        <f>IF($D55&gt;0,BI55," ")</f>
        <v>3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INDEX(matrix3,AG61,AD61)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4" ref="AM61:AW61">SUMPRODUCT($AK59:$AK62,F59:F62)</f>
        <v>0</v>
      </c>
      <c r="AN61" s="16">
        <f t="shared" si="74"/>
        <v>0</v>
      </c>
      <c r="AO61" s="16">
        <f t="shared" si="74"/>
        <v>0</v>
      </c>
      <c r="AP61" s="16">
        <f t="shared" si="74"/>
        <v>0</v>
      </c>
      <c r="AQ61" s="16">
        <f t="shared" si="74"/>
        <v>0</v>
      </c>
      <c r="AR61" s="16">
        <f t="shared" si="74"/>
        <v>0</v>
      </c>
      <c r="AS61" s="16">
        <f t="shared" si="74"/>
        <v>0</v>
      </c>
      <c r="AT61" s="16">
        <f t="shared" si="74"/>
        <v>0</v>
      </c>
      <c r="AU61" s="16">
        <f t="shared" si="74"/>
        <v>0</v>
      </c>
      <c r="AV61" s="16">
        <f t="shared" si="74"/>
        <v>0</v>
      </c>
      <c r="AW61" s="16">
        <f t="shared" si="74"/>
        <v>0</v>
      </c>
      <c r="AY61" t="e">
        <f aca="true" t="shared" si="75" ref="AY61:BI61">IF($AJ61=1,AM61,F61-$AI61*AM61)</f>
        <v>#VALUE!</v>
      </c>
      <c r="AZ61" t="e">
        <f t="shared" si="75"/>
        <v>#VALUE!</v>
      </c>
      <c r="BA61" t="e">
        <f t="shared" si="75"/>
        <v>#VALUE!</v>
      </c>
      <c r="BB61" t="e">
        <f t="shared" si="75"/>
        <v>#VALUE!</v>
      </c>
      <c r="BC61" t="e">
        <f t="shared" si="75"/>
        <v>#VALUE!</v>
      </c>
      <c r="BD61" t="e">
        <f t="shared" si="75"/>
        <v>#VALUE!</v>
      </c>
      <c r="BE61" t="e">
        <f t="shared" si="75"/>
        <v>#VALUE!</v>
      </c>
      <c r="BF61" t="e">
        <f t="shared" si="75"/>
        <v>#VALUE!</v>
      </c>
      <c r="BG61" t="e">
        <f t="shared" si="75"/>
        <v>#VALUE!</v>
      </c>
      <c r="BH61" t="e">
        <f t="shared" si="75"/>
        <v>#VALUE!</v>
      </c>
      <c r="BI61" t="e">
        <f t="shared" si="75"/>
        <v>#VALUE!</v>
      </c>
    </row>
    <row r="62" spans="2:61" ht="12.75">
      <c r="B62"/>
      <c r="C62"/>
      <c r="D62"/>
      <c r="E62"/>
      <c r="F62" s="16">
        <f aca="true" t="shared" si="76" ref="F62:M62">IF($D55&gt;0,AY56," ")</f>
        <v>0</v>
      </c>
      <c r="G62" s="16">
        <f t="shared" si="76"/>
        <v>0</v>
      </c>
      <c r="H62" s="16">
        <f t="shared" si="76"/>
        <v>0</v>
      </c>
      <c r="I62" s="16">
        <f t="shared" si="76"/>
        <v>1</v>
      </c>
      <c r="J62" s="16">
        <f t="shared" si="76"/>
        <v>2</v>
      </c>
      <c r="K62" s="16">
        <f t="shared" si="76"/>
        <v>5</v>
      </c>
      <c r="L62" s="16">
        <f t="shared" si="76"/>
        <v>4</v>
      </c>
      <c r="M62" s="20">
        <f t="shared" si="76"/>
        <v>-3</v>
      </c>
      <c r="N62"/>
      <c r="O62" s="14"/>
      <c r="P62" s="16">
        <f>IF($D55&gt;0,BI56," ")</f>
        <v>0</v>
      </c>
      <c r="Q62" s="1"/>
      <c r="AG62" s="1">
        <f t="shared" si="0"/>
        <v>52</v>
      </c>
      <c r="AI62" s="16" t="e">
        <f>INDEX(matrix3,AG62,AD61)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7" ref="AY62:BI62">IF($AJ62=1,AM61,F62-$AI62*AM61)</f>
        <v>#VALUE!</v>
      </c>
      <c r="AZ62" t="e">
        <f t="shared" si="77"/>
        <v>#VALUE!</v>
      </c>
      <c r="BA62" t="e">
        <f t="shared" si="77"/>
        <v>#VALUE!</v>
      </c>
      <c r="BB62" t="e">
        <f t="shared" si="77"/>
        <v>#VALUE!</v>
      </c>
      <c r="BC62" t="e">
        <f t="shared" si="77"/>
        <v>#VALUE!</v>
      </c>
      <c r="BD62" t="e">
        <f t="shared" si="77"/>
        <v>#VALUE!</v>
      </c>
      <c r="BE62" t="e">
        <f t="shared" si="77"/>
        <v>#VALUE!</v>
      </c>
      <c r="BF62" t="e">
        <f t="shared" si="77"/>
        <v>#VALUE!</v>
      </c>
      <c r="BG62" t="e">
        <f t="shared" si="77"/>
        <v>#VALUE!</v>
      </c>
      <c r="BH62" t="e">
        <f t="shared" si="77"/>
        <v>#VALUE!</v>
      </c>
      <c r="BI62" t="e">
        <f t="shared" si="77"/>
        <v>#VALUE!</v>
      </c>
    </row>
    <row r="63" spans="2:33" ht="12.75">
      <c r="B63"/>
      <c r="C63"/>
      <c r="D63"/>
      <c r="E63"/>
      <c r="N63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8" ref="F65:M65">IF($D61&gt;0,AY59," ")</f>
        <v> </v>
      </c>
      <c r="G65" s="11" t="str">
        <f t="shared" si="78"/>
        <v> </v>
      </c>
      <c r="H65" s="11" t="str">
        <f t="shared" si="78"/>
        <v> </v>
      </c>
      <c r="I65" s="11" t="str">
        <f t="shared" si="78"/>
        <v> </v>
      </c>
      <c r="J65" s="11" t="str">
        <f t="shared" si="78"/>
        <v> </v>
      </c>
      <c r="K65" s="11" t="str">
        <f t="shared" si="78"/>
        <v> </v>
      </c>
      <c r="L65" s="11" t="str">
        <f t="shared" si="78"/>
        <v> </v>
      </c>
      <c r="M65" s="12" t="str">
        <f t="shared" si="78"/>
        <v> </v>
      </c>
      <c r="N65"/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9" ref="F66:M66">IF($D61&gt;0,AY60," ")</f>
        <v> </v>
      </c>
      <c r="G66" s="16" t="str">
        <f t="shared" si="79"/>
        <v> </v>
      </c>
      <c r="H66" s="16" t="str">
        <f t="shared" si="79"/>
        <v> </v>
      </c>
      <c r="I66" s="16" t="str">
        <f t="shared" si="79"/>
        <v> </v>
      </c>
      <c r="J66" s="16" t="str">
        <f t="shared" si="79"/>
        <v> </v>
      </c>
      <c r="K66" s="16" t="str">
        <f t="shared" si="79"/>
        <v> </v>
      </c>
      <c r="L66" s="16" t="str">
        <f t="shared" si="79"/>
        <v> </v>
      </c>
      <c r="M66" s="20" t="str">
        <f t="shared" si="79"/>
        <v> </v>
      </c>
      <c r="N66"/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0" ref="F67:M67">IF($D61&gt;0,AY61," ")</f>
        <v> </v>
      </c>
      <c r="G67" s="16" t="str">
        <f t="shared" si="80"/>
        <v> </v>
      </c>
      <c r="H67" s="16" t="str">
        <f t="shared" si="80"/>
        <v> </v>
      </c>
      <c r="I67" s="16" t="str">
        <f t="shared" si="80"/>
        <v> </v>
      </c>
      <c r="J67" s="16" t="str">
        <f t="shared" si="80"/>
        <v> </v>
      </c>
      <c r="K67" s="16" t="str">
        <f t="shared" si="80"/>
        <v> </v>
      </c>
      <c r="L67" s="16" t="str">
        <f t="shared" si="80"/>
        <v> </v>
      </c>
      <c r="M67" s="20" t="str">
        <f t="shared" si="80"/>
        <v> </v>
      </c>
      <c r="N67"/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1" ref="F68:M68">IF($D61&gt;0,AY62," ")</f>
        <v> </v>
      </c>
      <c r="G68" s="16" t="str">
        <f t="shared" si="81"/>
        <v> </v>
      </c>
      <c r="H68" s="16" t="str">
        <f t="shared" si="81"/>
        <v> </v>
      </c>
      <c r="I68" s="16" t="str">
        <f t="shared" si="81"/>
        <v> </v>
      </c>
      <c r="J68" s="16" t="str">
        <f t="shared" si="81"/>
        <v> </v>
      </c>
      <c r="K68" s="16" t="str">
        <f t="shared" si="81"/>
        <v> </v>
      </c>
      <c r="L68" s="16" t="str">
        <f t="shared" si="81"/>
        <v> </v>
      </c>
      <c r="M68" s="20" t="str">
        <f t="shared" si="81"/>
        <v> </v>
      </c>
      <c r="N68"/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2" ref="F71:M71">IF($D67&gt;0,AY65," ")</f>
        <v> </v>
      </c>
      <c r="G71" s="11" t="str">
        <f t="shared" si="82"/>
        <v> </v>
      </c>
      <c r="H71" s="11" t="str">
        <f t="shared" si="82"/>
        <v> </v>
      </c>
      <c r="I71" s="11" t="str">
        <f t="shared" si="82"/>
        <v> </v>
      </c>
      <c r="J71" s="11" t="str">
        <f t="shared" si="82"/>
        <v> </v>
      </c>
      <c r="K71" s="11" t="str">
        <f t="shared" si="82"/>
        <v> </v>
      </c>
      <c r="L71" s="11" t="str">
        <f t="shared" si="82"/>
        <v> </v>
      </c>
      <c r="M71" s="12" t="str">
        <f t="shared" si="82"/>
        <v> </v>
      </c>
      <c r="N71"/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3" ref="F72:M72">IF($D67&gt;0,AY66," ")</f>
        <v> </v>
      </c>
      <c r="G72" s="16" t="str">
        <f t="shared" si="83"/>
        <v> </v>
      </c>
      <c r="H72" s="16" t="str">
        <f t="shared" si="83"/>
        <v> </v>
      </c>
      <c r="I72" s="16" t="str">
        <f t="shared" si="83"/>
        <v> </v>
      </c>
      <c r="J72" s="16" t="str">
        <f t="shared" si="83"/>
        <v> </v>
      </c>
      <c r="K72" s="16" t="str">
        <f t="shared" si="83"/>
        <v> </v>
      </c>
      <c r="L72" s="16" t="str">
        <f t="shared" si="83"/>
        <v> </v>
      </c>
      <c r="M72" s="20" t="str">
        <f t="shared" si="83"/>
        <v> </v>
      </c>
      <c r="N72"/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4" ref="F73:M73">IF($D67&gt;0,AY67," ")</f>
        <v> </v>
      </c>
      <c r="G73" s="16" t="str">
        <f t="shared" si="84"/>
        <v> </v>
      </c>
      <c r="H73" s="16" t="str">
        <f t="shared" si="84"/>
        <v> </v>
      </c>
      <c r="I73" s="16" t="str">
        <f t="shared" si="84"/>
        <v> </v>
      </c>
      <c r="J73" s="16" t="str">
        <f t="shared" si="84"/>
        <v> </v>
      </c>
      <c r="K73" s="16" t="str">
        <f t="shared" si="84"/>
        <v> </v>
      </c>
      <c r="L73" s="16" t="str">
        <f t="shared" si="84"/>
        <v> </v>
      </c>
      <c r="M73" s="20" t="str">
        <f t="shared" si="84"/>
        <v> </v>
      </c>
      <c r="N73"/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5" ref="F74:M74">IF($D67&gt;0,AY68," ")</f>
        <v> </v>
      </c>
      <c r="G74" s="16" t="str">
        <f t="shared" si="85"/>
        <v> </v>
      </c>
      <c r="H74" s="16" t="str">
        <f t="shared" si="85"/>
        <v> </v>
      </c>
      <c r="I74" s="16" t="str">
        <f t="shared" si="85"/>
        <v> </v>
      </c>
      <c r="J74" s="16" t="str">
        <f t="shared" si="85"/>
        <v> </v>
      </c>
      <c r="K74" s="16" t="str">
        <f t="shared" si="85"/>
        <v> </v>
      </c>
      <c r="L74" s="16" t="str">
        <f t="shared" si="85"/>
        <v> </v>
      </c>
      <c r="M74" s="20" t="str">
        <f t="shared" si="85"/>
        <v> </v>
      </c>
      <c r="N74"/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/>
      <c r="O76"/>
      <c r="P76"/>
      <c r="AA76"/>
      <c r="AB76"/>
      <c r="AF76"/>
      <c r="AG76"/>
    </row>
    <row r="77" spans="2:17" ht="12.75">
      <c r="B77"/>
      <c r="C77"/>
      <c r="D77"/>
      <c r="E77"/>
      <c r="N77"/>
      <c r="P77" s="1"/>
      <c r="Q77" s="1"/>
    </row>
    <row r="78" spans="2:17" ht="12.75">
      <c r="B78"/>
      <c r="C78"/>
      <c r="D78"/>
      <c r="E78"/>
      <c r="N78"/>
      <c r="P78" s="1"/>
      <c r="Q78" s="1"/>
    </row>
    <row r="79" spans="2:17" ht="12.75">
      <c r="B79"/>
      <c r="C79"/>
      <c r="D79"/>
      <c r="E79"/>
      <c r="N79"/>
      <c r="P79" s="1"/>
      <c r="Q79" s="1"/>
    </row>
    <row r="80" spans="2:17" ht="12.75">
      <c r="B80"/>
      <c r="C80"/>
      <c r="D80"/>
      <c r="E80"/>
      <c r="N80"/>
      <c r="P80" s="1"/>
      <c r="Q80" s="1"/>
    </row>
    <row r="81" spans="2:17" ht="12.75">
      <c r="B81"/>
      <c r="C81"/>
      <c r="D81"/>
      <c r="E81"/>
      <c r="N81"/>
      <c r="P81" s="1"/>
      <c r="Q81" s="1"/>
    </row>
    <row r="82" spans="2:17" ht="12.75">
      <c r="B82"/>
      <c r="C82"/>
      <c r="D82"/>
      <c r="E82"/>
      <c r="N82"/>
      <c r="P82" s="1"/>
      <c r="Q82" s="1"/>
    </row>
    <row r="83" spans="2:17" ht="12.75">
      <c r="B83"/>
      <c r="C83"/>
      <c r="D83"/>
      <c r="E83"/>
      <c r="N83"/>
      <c r="P83" s="1"/>
      <c r="Q83" s="1"/>
    </row>
    <row r="84" spans="2:17" ht="12.75">
      <c r="B84"/>
      <c r="C84"/>
      <c r="D84"/>
      <c r="E84"/>
      <c r="N84"/>
      <c r="P84" s="1"/>
      <c r="Q84" s="1"/>
    </row>
    <row r="85" spans="2:17" ht="12.75">
      <c r="B85"/>
      <c r="C85"/>
      <c r="D85"/>
      <c r="E85"/>
      <c r="N85"/>
      <c r="P85" s="1"/>
      <c r="Q85" s="1"/>
    </row>
    <row r="86" spans="2:17" ht="12.75">
      <c r="B86"/>
      <c r="C86"/>
      <c r="D86"/>
      <c r="E86"/>
      <c r="N86"/>
      <c r="P86" s="1"/>
      <c r="Q86" s="1"/>
    </row>
    <row r="87" spans="2:17" ht="12.75">
      <c r="B87"/>
      <c r="C87"/>
      <c r="D87"/>
      <c r="E87"/>
      <c r="N87"/>
      <c r="P87" s="1"/>
      <c r="Q87" s="1"/>
    </row>
    <row r="88" spans="2:17" ht="12.75">
      <c r="B88"/>
      <c r="C88"/>
      <c r="D88"/>
      <c r="E88"/>
      <c r="N88"/>
      <c r="P88" s="1"/>
      <c r="Q88" s="1"/>
    </row>
    <row r="89" spans="2:17" ht="12.75">
      <c r="B89"/>
      <c r="C89"/>
      <c r="D89"/>
      <c r="E89"/>
      <c r="N89"/>
      <c r="P89" s="1"/>
      <c r="Q89" s="1"/>
    </row>
    <row r="90" spans="2:17" ht="12.75">
      <c r="B90"/>
      <c r="C90"/>
      <c r="D90"/>
      <c r="E90"/>
      <c r="N90"/>
      <c r="P90" s="1"/>
      <c r="Q90" s="1"/>
    </row>
    <row r="91" spans="2:17" ht="12.75">
      <c r="B91"/>
      <c r="C91"/>
      <c r="D91"/>
      <c r="E91"/>
      <c r="N91"/>
      <c r="P91" s="1"/>
      <c r="Q91" s="1"/>
    </row>
    <row r="92" spans="2:17" ht="12.75">
      <c r="B92"/>
      <c r="C92"/>
      <c r="D92"/>
      <c r="E92"/>
      <c r="N92"/>
      <c r="P92" s="1"/>
      <c r="Q92" s="1"/>
    </row>
    <row r="93" spans="2:17" ht="12.75">
      <c r="B93"/>
      <c r="C93"/>
      <c r="D93"/>
      <c r="E93"/>
      <c r="N93"/>
      <c r="P93" s="1"/>
      <c r="Q93" s="1"/>
    </row>
    <row r="94" spans="2:17" ht="12.75">
      <c r="B94"/>
      <c r="C94"/>
      <c r="D94"/>
      <c r="E94"/>
      <c r="N94"/>
      <c r="P94" s="1"/>
      <c r="Q94" s="1"/>
    </row>
    <row r="95" spans="2:17" ht="12.75">
      <c r="B95"/>
      <c r="C95"/>
      <c r="D95"/>
      <c r="E95"/>
      <c r="N95"/>
      <c r="P95" s="1"/>
      <c r="Q95" s="1"/>
    </row>
    <row r="96" spans="2:17" ht="12.75">
      <c r="B96"/>
      <c r="C96"/>
      <c r="D96"/>
      <c r="E96"/>
      <c r="N96"/>
      <c r="P96" s="1"/>
      <c r="Q96" s="1"/>
    </row>
    <row r="97" spans="2:17" ht="12.75">
      <c r="B97"/>
      <c r="C97"/>
      <c r="D97"/>
      <c r="E97"/>
      <c r="N97"/>
      <c r="P97" s="1"/>
      <c r="Q97" s="1"/>
    </row>
    <row r="98" spans="2:17" ht="12.75">
      <c r="B98"/>
      <c r="C98"/>
      <c r="D98"/>
      <c r="E98"/>
      <c r="N98"/>
      <c r="P98" s="1"/>
      <c r="Q98" s="1"/>
    </row>
    <row r="99" spans="2:17" ht="12.75">
      <c r="B99"/>
      <c r="C99"/>
      <c r="D99"/>
      <c r="E99"/>
      <c r="N99"/>
      <c r="P99" s="1"/>
      <c r="Q99" s="1"/>
    </row>
    <row r="100" spans="2:24" ht="75.75" customHeight="1">
      <c r="B100"/>
      <c r="C100"/>
      <c r="D100"/>
      <c r="E100"/>
      <c r="N100"/>
      <c r="P100" s="1"/>
      <c r="Q100" s="1"/>
      <c r="U100" s="22">
        <v>1</v>
      </c>
      <c r="V100" s="23" t="s">
        <v>111</v>
      </c>
      <c r="X100" s="23" t="s">
        <v>70</v>
      </c>
    </row>
    <row r="101" spans="2:24" ht="75.75" customHeight="1">
      <c r="B101"/>
      <c r="C101"/>
      <c r="D101"/>
      <c r="E101"/>
      <c r="N101"/>
      <c r="P101" s="1"/>
      <c r="Q101" s="1"/>
      <c r="U101" s="22">
        <v>2</v>
      </c>
      <c r="V101" s="23" t="s">
        <v>29</v>
      </c>
      <c r="X101" s="23"/>
    </row>
    <row r="102" spans="2:24" ht="75.75" customHeight="1">
      <c r="B102"/>
      <c r="C102"/>
      <c r="D102"/>
      <c r="E102"/>
      <c r="N102"/>
      <c r="P102" s="1"/>
      <c r="Q102" s="1"/>
      <c r="U102" s="22">
        <v>3</v>
      </c>
      <c r="V102" s="23" t="s">
        <v>30</v>
      </c>
      <c r="X102" s="23" t="s">
        <v>31</v>
      </c>
    </row>
    <row r="103" spans="2:24" ht="75.75" customHeight="1">
      <c r="B103"/>
      <c r="C103"/>
      <c r="D103"/>
      <c r="E103"/>
      <c r="N103"/>
      <c r="P103" s="1"/>
      <c r="Q103" s="1"/>
      <c r="U103" s="22">
        <v>4</v>
      </c>
      <c r="V103" s="23" t="s">
        <v>60</v>
      </c>
      <c r="X103" s="23" t="s">
        <v>32</v>
      </c>
    </row>
    <row r="104" spans="2:24" ht="75.75" customHeight="1">
      <c r="B104"/>
      <c r="C104"/>
      <c r="D104"/>
      <c r="E104"/>
      <c r="N104"/>
      <c r="P104" s="1"/>
      <c r="Q104" s="1"/>
      <c r="U104" s="22">
        <v>5</v>
      </c>
      <c r="V104" s="23" t="s">
        <v>110</v>
      </c>
      <c r="X104" s="23"/>
    </row>
    <row r="105" spans="2:24" ht="75.75" customHeight="1">
      <c r="B105"/>
      <c r="C105"/>
      <c r="D105"/>
      <c r="E105"/>
      <c r="N105"/>
      <c r="P105" s="1"/>
      <c r="Q105" s="1"/>
      <c r="U105" s="22">
        <v>6</v>
      </c>
      <c r="V105" s="23" t="s">
        <v>27</v>
      </c>
      <c r="X105" s="23" t="s">
        <v>129</v>
      </c>
    </row>
    <row r="106" spans="2:24" ht="75.75" customHeight="1">
      <c r="B106"/>
      <c r="C106"/>
      <c r="D106"/>
      <c r="E106"/>
      <c r="N106"/>
      <c r="P106" s="1"/>
      <c r="Q106" s="1"/>
      <c r="U106" s="22">
        <v>7</v>
      </c>
      <c r="V106" s="23" t="s">
        <v>28</v>
      </c>
      <c r="X106" s="23" t="s">
        <v>101</v>
      </c>
    </row>
    <row r="107" spans="2:24" ht="75.75" customHeight="1">
      <c r="B107"/>
      <c r="C107"/>
      <c r="D107"/>
      <c r="E107"/>
      <c r="N107"/>
      <c r="P107" s="1"/>
      <c r="Q107" s="1"/>
      <c r="U107" s="22">
        <v>8</v>
      </c>
      <c r="V107" s="23" t="s">
        <v>102</v>
      </c>
      <c r="X107" s="23" t="s">
        <v>128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103</v>
      </c>
      <c r="X108" s="24" t="s">
        <v>126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126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4" t="s">
        <v>126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4" t="s">
        <v>126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4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126</v>
      </c>
      <c r="X114" s="24" t="s">
        <v>126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126</v>
      </c>
      <c r="X115" s="24" t="s">
        <v>126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126</v>
      </c>
      <c r="X116" s="24" t="s">
        <v>126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126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C3:H7 K3:P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393"/>
  <sheetViews>
    <sheetView tabSelected="1" zoomScale="200" zoomScaleNormal="200" workbookViewId="0" topLeftCell="A8">
      <pane ySplit="8" topLeftCell="BM16" activePane="bottomLeft" state="frozen"/>
      <selection pane="topLeft" activeCell="A8" sqref="A8"/>
      <selection pane="bottomLeft" activeCell="R14" sqref="R14"/>
    </sheetView>
  </sheetViews>
  <sheetFormatPr defaultColWidth="11.00390625" defaultRowHeight="12.75"/>
  <cols>
    <col min="1" max="1" width="3.37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7" width="5.25390625" style="1" customWidth="1"/>
    <col min="8" max="8" width="4.375" style="1" customWidth="1"/>
    <col min="9" max="11" width="5.25390625" style="1" customWidth="1"/>
    <col min="12" max="12" width="5.375" style="1" customWidth="1"/>
    <col min="13" max="13" width="5.25390625" style="1" customWidth="1"/>
    <col min="14" max="14" width="1.875" style="1" customWidth="1"/>
    <col min="15" max="15" width="1.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1" ht="12.75" hidden="1"/>
    <row r="2" spans="3:16" ht="12.75" hidden="1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 hidden="1">
      <c r="A3" t="s">
        <v>57</v>
      </c>
      <c r="B3"/>
      <c r="C3" s="59" t="str">
        <f>VLOOKUP(A5,instructions10,2)</f>
        <v>Hi,  McGraph and I will be helping out with the Phase 1 - Phase 2 method for linear programming.</v>
      </c>
      <c r="D3" s="60"/>
      <c r="E3" s="60"/>
      <c r="F3" s="60"/>
      <c r="G3" s="60"/>
      <c r="H3" s="60"/>
      <c r="I3" s="2"/>
      <c r="J3" s="2"/>
      <c r="K3" s="59" t="str">
        <f>VLOOKUP(A5,instructions10,4)</f>
        <v>It's a lot like the big M method.</v>
      </c>
      <c r="L3" s="60"/>
      <c r="M3" s="60"/>
      <c r="N3" s="60"/>
      <c r="O3" s="60"/>
      <c r="P3" s="60"/>
    </row>
    <row r="4" spans="1:16" ht="18" hidden="1">
      <c r="A4" s="3"/>
      <c r="C4" s="60"/>
      <c r="D4" s="60"/>
      <c r="E4" s="60"/>
      <c r="F4" s="60"/>
      <c r="G4" s="60"/>
      <c r="H4" s="60"/>
      <c r="I4" s="2"/>
      <c r="J4" s="2"/>
      <c r="K4" s="60"/>
      <c r="L4" s="60"/>
      <c r="M4" s="60"/>
      <c r="N4" s="60"/>
      <c r="O4" s="60"/>
      <c r="P4" s="60"/>
    </row>
    <row r="5" spans="1:27" ht="18.75" hidden="1" thickBot="1">
      <c r="A5" s="3">
        <v>1</v>
      </c>
      <c r="B5"/>
      <c r="C5" s="60"/>
      <c r="D5" s="60"/>
      <c r="E5" s="60"/>
      <c r="F5" s="60"/>
      <c r="G5" s="60"/>
      <c r="H5" s="60"/>
      <c r="I5" s="2"/>
      <c r="J5" s="2"/>
      <c r="K5" s="60"/>
      <c r="L5" s="60"/>
      <c r="M5" s="60"/>
      <c r="N5" s="60"/>
      <c r="O5" s="60"/>
      <c r="P5" s="60"/>
      <c r="AA5" s="1" t="s">
        <v>121</v>
      </c>
    </row>
    <row r="6" spans="2:28" ht="13.5" hidden="1" thickTop="1">
      <c r="B6"/>
      <c r="C6" s="60"/>
      <c r="D6" s="60"/>
      <c r="E6" s="60"/>
      <c r="F6" s="60"/>
      <c r="G6" s="60"/>
      <c r="H6" s="60"/>
      <c r="I6" s="2"/>
      <c r="J6" s="2"/>
      <c r="K6" s="60"/>
      <c r="L6" s="60"/>
      <c r="M6" s="60"/>
      <c r="N6" s="60"/>
      <c r="O6" s="60"/>
      <c r="P6" s="60"/>
      <c r="AA6" s="4" t="s">
        <v>122</v>
      </c>
      <c r="AB6" s="5">
        <v>2</v>
      </c>
    </row>
    <row r="7" spans="2:28" ht="12.75" hidden="1">
      <c r="B7"/>
      <c r="C7" s="60"/>
      <c r="D7" s="60"/>
      <c r="E7" s="60"/>
      <c r="F7" s="60"/>
      <c r="G7" s="60"/>
      <c r="H7" s="60"/>
      <c r="I7" s="2"/>
      <c r="J7" s="2"/>
      <c r="K7" s="60"/>
      <c r="L7" s="60"/>
      <c r="M7" s="60"/>
      <c r="N7" s="60"/>
      <c r="O7" s="60"/>
      <c r="P7" s="60"/>
      <c r="AA7" s="6" t="s">
        <v>123</v>
      </c>
      <c r="AB7" s="7">
        <v>3</v>
      </c>
    </row>
    <row r="8" spans="2:28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124</v>
      </c>
      <c r="AB8" s="7">
        <v>4</v>
      </c>
    </row>
    <row r="9" spans="2:28" ht="12.75">
      <c r="B9"/>
      <c r="C9"/>
      <c r="D9"/>
      <c r="E9"/>
      <c r="F9" s="30"/>
      <c r="G9" s="30">
        <v>-3</v>
      </c>
      <c r="H9" s="30">
        <v>1</v>
      </c>
      <c r="I9" s="30">
        <v>1</v>
      </c>
      <c r="J9" s="30">
        <v>2</v>
      </c>
      <c r="N9" s="8"/>
      <c r="P9" s="1"/>
      <c r="Q9" s="1"/>
      <c r="AA9" s="6" t="s">
        <v>125</v>
      </c>
      <c r="AB9" s="7">
        <v>5</v>
      </c>
    </row>
    <row r="10" spans="2:28" ht="15">
      <c r="B10"/>
      <c r="C10"/>
      <c r="D10" s="9" t="s">
        <v>126</v>
      </c>
      <c r="E10"/>
      <c r="F10" s="10" t="s">
        <v>127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61</v>
      </c>
      <c r="L10" s="1" t="s">
        <v>62</v>
      </c>
      <c r="M10" s="1" t="s">
        <v>63</v>
      </c>
      <c r="N10" s="8" t="s">
        <v>85</v>
      </c>
      <c r="P10" s="1" t="s">
        <v>86</v>
      </c>
      <c r="Q10" s="1"/>
      <c r="AA10" s="6" t="s">
        <v>87</v>
      </c>
      <c r="AB10" s="7">
        <v>6</v>
      </c>
    </row>
    <row r="11" spans="2:61" ht="15.75">
      <c r="B11" t="s">
        <v>88</v>
      </c>
      <c r="C11"/>
      <c r="D11" t="s">
        <v>88</v>
      </c>
      <c r="E11"/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-1</v>
      </c>
      <c r="L11" s="49">
        <v>-1</v>
      </c>
      <c r="M11" s="49">
        <v>-1</v>
      </c>
      <c r="N11" s="13"/>
      <c r="O11" s="14"/>
      <c r="P11" s="11">
        <v>0</v>
      </c>
      <c r="Q11" s="1"/>
      <c r="AA11" s="6" t="s">
        <v>89</v>
      </c>
      <c r="AB11" s="7">
        <v>7</v>
      </c>
      <c r="AF11" s="15" t="e">
        <f>MOD(AF13,6)</f>
        <v>#VALUE!</v>
      </c>
      <c r="AG11" s="1">
        <f aca="true" t="shared" si="0" ref="AG11:AG63">ROW(AE11)-10</f>
        <v>1</v>
      </c>
      <c r="AI11" s="11" t="e">
        <f>INDEX(matrix4,AG11,AD13)</f>
        <v>#VALUE!</v>
      </c>
      <c r="AJ11" s="1">
        <f>IF(AG11=AF13,1,0)</f>
        <v>0</v>
      </c>
      <c r="AK11" s="1">
        <f>IF(AJ11=1,1/AI11,0)</f>
        <v>0</v>
      </c>
      <c r="AY11" t="e">
        <f aca="true" t="shared" si="1" ref="AY11:BI11">IF($AJ11=1,AM13,F11-$AI11*AM13)</f>
        <v>#VALUE!</v>
      </c>
      <c r="AZ11" t="e">
        <f t="shared" si="1"/>
        <v>#VALUE!</v>
      </c>
      <c r="BA11" t="e">
        <f t="shared" si="1"/>
        <v>#VALUE!</v>
      </c>
      <c r="BB11" t="e">
        <f t="shared" si="1"/>
        <v>#VALUE!</v>
      </c>
      <c r="BC11" t="e">
        <f t="shared" si="1"/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  <c r="BI11" t="e">
        <f t="shared" si="1"/>
        <v>#VALUE!</v>
      </c>
    </row>
    <row r="12" spans="2:61" ht="13.5" thickBot="1">
      <c r="B12" t="s">
        <v>64</v>
      </c>
      <c r="C12"/>
      <c r="D12" t="s">
        <v>65</v>
      </c>
      <c r="E12"/>
      <c r="F12" s="16">
        <v>0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0</v>
      </c>
      <c r="M12" s="16">
        <v>0</v>
      </c>
      <c r="N12" s="13"/>
      <c r="O12" s="14"/>
      <c r="P12" s="16">
        <v>4</v>
      </c>
      <c r="Q12" s="1"/>
      <c r="AA12" s="6" t="s">
        <v>92</v>
      </c>
      <c r="AB12" s="7">
        <v>8</v>
      </c>
      <c r="AG12" s="1">
        <f t="shared" si="0"/>
        <v>2</v>
      </c>
      <c r="AI12" s="16" t="e">
        <f>INDEX(matrix4,AG12,AD13)</f>
        <v>#VALUE!</v>
      </c>
      <c r="AJ12" s="1">
        <f>IF(AG12=AF13,1,0)</f>
        <v>0</v>
      </c>
      <c r="AK12" s="1">
        <f>IF(AJ12=1,1/AI12,0)</f>
        <v>0</v>
      </c>
      <c r="AY12" t="e">
        <f aca="true" t="shared" si="2" ref="AY12:BI12">IF($AJ12=1,AM13,F12-$AI12*AM13)</f>
        <v>#VALUE!</v>
      </c>
      <c r="AZ12" t="e">
        <f t="shared" si="2"/>
        <v>#VALUE!</v>
      </c>
      <c r="BA12" t="e">
        <f t="shared" si="2"/>
        <v>#VALUE!</v>
      </c>
      <c r="BB12" t="e">
        <f t="shared" si="2"/>
        <v>#VALUE!</v>
      </c>
      <c r="BC12" t="e">
        <f t="shared" si="2"/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  <c r="BI12" t="e">
        <f t="shared" si="2"/>
        <v>#VALUE!</v>
      </c>
    </row>
    <row r="13" spans="2:61" ht="13.5" thickBot="1">
      <c r="B13" s="17"/>
      <c r="D13" s="17"/>
      <c r="E13"/>
      <c r="F13" s="16">
        <v>0</v>
      </c>
      <c r="G13" s="16">
        <v>-2</v>
      </c>
      <c r="H13" s="16">
        <v>1</v>
      </c>
      <c r="I13" s="16">
        <v>-1</v>
      </c>
      <c r="J13" s="16">
        <v>0</v>
      </c>
      <c r="K13" s="16">
        <v>0</v>
      </c>
      <c r="L13" s="16">
        <v>1</v>
      </c>
      <c r="M13" s="16">
        <v>0</v>
      </c>
      <c r="N13" s="13"/>
      <c r="O13" s="14"/>
      <c r="P13" s="16">
        <v>1</v>
      </c>
      <c r="Q13" s="1"/>
      <c r="AA13" s="6" t="s">
        <v>66</v>
      </c>
      <c r="AB13" s="7">
        <v>9</v>
      </c>
      <c r="AD13" s="17">
        <f>VLOOKUP(B13,alpha,2)</f>
        <v>0</v>
      </c>
      <c r="AE13" s="1"/>
      <c r="AF13" s="17" t="str">
        <f>IF(D13&gt;0,D13-10," ")</f>
        <v> </v>
      </c>
      <c r="AG13" s="1">
        <f t="shared" si="0"/>
        <v>3</v>
      </c>
      <c r="AI13" s="16" t="e">
        <f>INDEX(matrix4,AG13,AD13)</f>
        <v>#VALUE!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 t="e">
        <f aca="true" t="shared" si="4" ref="AY13:BI13">IF($AJ13=1,AM13,F13-$AI13*AM13)</f>
        <v>#VALUE!</v>
      </c>
      <c r="AZ13" t="e">
        <f t="shared" si="4"/>
        <v>#VALUE!</v>
      </c>
      <c r="BA13" t="e">
        <f t="shared" si="4"/>
        <v>#VALUE!</v>
      </c>
      <c r="BB13" t="e">
        <f t="shared" si="4"/>
        <v>#VALUE!</v>
      </c>
      <c r="BC13" t="e">
        <f t="shared" si="4"/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  <c r="BI13" t="e">
        <f t="shared" si="4"/>
        <v>#VALUE!</v>
      </c>
    </row>
    <row r="14" spans="2:61" ht="12.75">
      <c r="B14"/>
      <c r="C14"/>
      <c r="D14"/>
      <c r="E14"/>
      <c r="F14" s="16">
        <v>0</v>
      </c>
      <c r="G14" s="16">
        <v>-1</v>
      </c>
      <c r="H14" s="16">
        <v>3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3"/>
      <c r="O14" s="14"/>
      <c r="P14" s="16">
        <v>8</v>
      </c>
      <c r="Q14" s="1"/>
      <c r="AA14" s="6">
        <v>0</v>
      </c>
      <c r="AB14" s="7">
        <v>0</v>
      </c>
      <c r="AG14" s="1">
        <f t="shared" si="0"/>
        <v>4</v>
      </c>
      <c r="AI14" s="16" t="e">
        <f>INDEX(matrix4,AG14,AD13)</f>
        <v>#VALUE!</v>
      </c>
      <c r="AJ14" s="1">
        <f>IF(AG14=AF13,1,0)</f>
        <v>0</v>
      </c>
      <c r="AK14" s="1">
        <f>IF(AJ14=1,1/AI14,0)</f>
        <v>0</v>
      </c>
      <c r="AY14" t="e">
        <f aca="true" t="shared" si="5" ref="AY14:BI14">IF($AJ14=1,AM13,F14-$AI14*AM13)</f>
        <v>#VALUE!</v>
      </c>
      <c r="AZ14" t="e">
        <f t="shared" si="5"/>
        <v>#VALUE!</v>
      </c>
      <c r="BA14" t="e">
        <f t="shared" si="5"/>
        <v>#VALUE!</v>
      </c>
      <c r="BB14" t="e">
        <f t="shared" si="5"/>
        <v>#VALUE!</v>
      </c>
      <c r="BC14" t="e">
        <f t="shared" si="5"/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  <c r="BI14" t="e">
        <f t="shared" si="5"/>
        <v>#VALUE!</v>
      </c>
    </row>
    <row r="15" spans="2:33" ht="13.5" thickBot="1">
      <c r="B15"/>
      <c r="C15"/>
      <c r="D15" s="50" t="s">
        <v>187</v>
      </c>
      <c r="E15" s="50"/>
      <c r="F15" s="51">
        <v>1</v>
      </c>
      <c r="G15" s="51">
        <f>SUM(G11:G14)</f>
        <v>-2</v>
      </c>
      <c r="H15" s="51">
        <f aca="true" t="shared" si="6" ref="H15:M15">SUM(H11:H14)</f>
        <v>5</v>
      </c>
      <c r="I15" s="51">
        <f t="shared" si="6"/>
        <v>0</v>
      </c>
      <c r="J15" s="51">
        <f t="shared" si="6"/>
        <v>2</v>
      </c>
      <c r="K15" s="51">
        <f t="shared" si="6"/>
        <v>0</v>
      </c>
      <c r="L15" s="51">
        <f t="shared" si="6"/>
        <v>0</v>
      </c>
      <c r="M15" s="51">
        <f t="shared" si="6"/>
        <v>0</v>
      </c>
      <c r="N15" s="52"/>
      <c r="O15" s="51"/>
      <c r="P15" s="51">
        <v>13</v>
      </c>
      <c r="Q15" s="1"/>
      <c r="AA15" s="18" t="s">
        <v>50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7" ref="F17:M17">IF($D13&gt;0,AY11," ")</f>
        <v> </v>
      </c>
      <c r="G17" s="11" t="str">
        <f t="shared" si="7"/>
        <v> </v>
      </c>
      <c r="H17" s="11" t="str">
        <f t="shared" si="7"/>
        <v> </v>
      </c>
      <c r="I17" s="11" t="str">
        <f t="shared" si="7"/>
        <v> </v>
      </c>
      <c r="J17" s="11" t="str">
        <f t="shared" si="7"/>
        <v> </v>
      </c>
      <c r="K17" s="11" t="str">
        <f t="shared" si="7"/>
        <v> </v>
      </c>
      <c r="L17" s="11" t="str">
        <f t="shared" si="7"/>
        <v> </v>
      </c>
      <c r="M17" s="12" t="str">
        <f t="shared" si="7"/>
        <v> </v>
      </c>
      <c r="N17" s="13"/>
      <c r="O17" s="14"/>
      <c r="P17" s="11" t="str">
        <f>IF($D13&gt;0,BI11," ")</f>
        <v> </v>
      </c>
      <c r="Q17" s="1"/>
      <c r="AF17" s="15" t="e">
        <f>MOD(AF19,6)</f>
        <v>#VALUE!</v>
      </c>
      <c r="AG17" s="1">
        <f t="shared" si="0"/>
        <v>7</v>
      </c>
      <c r="AI17" s="11" t="e">
        <f>INDEX(matrix4,AG17,AD19)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8" ref="AY17:BI17">IF($AJ17=1,AM19,F17-$AI17*AM19)</f>
        <v>#VALUE!</v>
      </c>
      <c r="AZ17" t="e">
        <f t="shared" si="8"/>
        <v>#VALUE!</v>
      </c>
      <c r="BA17" t="e">
        <f t="shared" si="8"/>
        <v>#VALUE!</v>
      </c>
      <c r="BB17" t="e">
        <f t="shared" si="8"/>
        <v>#VALUE!</v>
      </c>
      <c r="BC17" t="e">
        <f t="shared" si="8"/>
        <v>#VALUE!</v>
      </c>
      <c r="BD17" t="e">
        <f t="shared" si="8"/>
        <v>#VALUE!</v>
      </c>
      <c r="BE17" t="e">
        <f t="shared" si="8"/>
        <v>#VALUE!</v>
      </c>
      <c r="BF17" t="e">
        <f t="shared" si="8"/>
        <v>#VALUE!</v>
      </c>
      <c r="BG17" t="e">
        <f t="shared" si="8"/>
        <v>#VALUE!</v>
      </c>
      <c r="BH17" t="e">
        <f t="shared" si="8"/>
        <v>#VALUE!</v>
      </c>
      <c r="BI17" t="e">
        <f t="shared" si="8"/>
        <v>#VALUE!</v>
      </c>
    </row>
    <row r="18" spans="2:61" ht="13.5" thickBot="1">
      <c r="B18"/>
      <c r="C18"/>
      <c r="D18"/>
      <c r="E18"/>
      <c r="F18" s="16" t="str">
        <f aca="true" t="shared" si="9" ref="F18:M18">IF($D13&gt;0,AY12," ")</f>
        <v> </v>
      </c>
      <c r="G18" s="16" t="str">
        <f t="shared" si="9"/>
        <v> </v>
      </c>
      <c r="H18" s="16" t="str">
        <f t="shared" si="9"/>
        <v> </v>
      </c>
      <c r="I18" s="16" t="str">
        <f t="shared" si="9"/>
        <v> </v>
      </c>
      <c r="J18" s="16" t="str">
        <f t="shared" si="9"/>
        <v> </v>
      </c>
      <c r="K18" s="16" t="str">
        <f t="shared" si="9"/>
        <v> </v>
      </c>
      <c r="L18" s="16" t="str">
        <f t="shared" si="9"/>
        <v> </v>
      </c>
      <c r="M18" s="20" t="str">
        <f t="shared" si="9"/>
        <v> </v>
      </c>
      <c r="N18" s="13"/>
      <c r="O18" s="14"/>
      <c r="P18" s="16" t="str">
        <f>IF($D13&gt;0,BI12," ")</f>
        <v> </v>
      </c>
      <c r="Q18" s="1"/>
      <c r="AG18" s="1">
        <f t="shared" si="0"/>
        <v>8</v>
      </c>
      <c r="AI18" s="16" t="e">
        <f>INDEX(matrix4,AG18,AD19)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10" ref="AY18:BI18">IF($AJ18=1,AM19,F18-$AI18*AM19)</f>
        <v>#VALUE!</v>
      </c>
      <c r="AZ18" t="e">
        <f t="shared" si="10"/>
        <v>#VALUE!</v>
      </c>
      <c r="BA18" t="e">
        <f t="shared" si="10"/>
        <v>#VALUE!</v>
      </c>
      <c r="BB18" t="e">
        <f t="shared" si="10"/>
        <v>#VALUE!</v>
      </c>
      <c r="BC18" t="e">
        <f t="shared" si="10"/>
        <v>#VALUE!</v>
      </c>
      <c r="BD18" t="e">
        <f t="shared" si="10"/>
        <v>#VALUE!</v>
      </c>
      <c r="BE18" t="e">
        <f t="shared" si="10"/>
        <v>#VALUE!</v>
      </c>
      <c r="BF18" t="e">
        <f t="shared" si="10"/>
        <v>#VALUE!</v>
      </c>
      <c r="BG18" t="e">
        <f t="shared" si="10"/>
        <v>#VALUE!</v>
      </c>
      <c r="BH18" t="e">
        <f t="shared" si="10"/>
        <v>#VALUE!</v>
      </c>
      <c r="BI18" t="e">
        <f t="shared" si="10"/>
        <v>#VALUE!</v>
      </c>
    </row>
    <row r="19" spans="2:61" ht="13.5" thickBot="1">
      <c r="B19" s="17"/>
      <c r="D19" s="17"/>
      <c r="E19"/>
      <c r="F19" s="16" t="str">
        <f aca="true" t="shared" si="11" ref="F19:M19">IF($D13&gt;0,AY13," ")</f>
        <v> </v>
      </c>
      <c r="G19" s="16" t="str">
        <f t="shared" si="11"/>
        <v> </v>
      </c>
      <c r="H19" s="16" t="str">
        <f t="shared" si="11"/>
        <v> </v>
      </c>
      <c r="I19" s="16" t="str">
        <f t="shared" si="11"/>
        <v> </v>
      </c>
      <c r="J19" s="16" t="str">
        <f t="shared" si="11"/>
        <v> </v>
      </c>
      <c r="K19" s="16" t="str">
        <f t="shared" si="11"/>
        <v> </v>
      </c>
      <c r="L19" s="16" t="str">
        <f t="shared" si="11"/>
        <v> </v>
      </c>
      <c r="M19" s="20" t="str">
        <f t="shared" si="11"/>
        <v> </v>
      </c>
      <c r="N19" s="13"/>
      <c r="O19" s="14"/>
      <c r="P19" s="16" t="str">
        <f>IF($D13&gt;0,BI13," ")</f>
        <v> </v>
      </c>
      <c r="Q19" s="1"/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INDEX(matrix4,AG19,AD19)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2" ref="AM19:AW19">SUMPRODUCT($AK17:$AK20,F17:F20)</f>
        <v>0</v>
      </c>
      <c r="AN19" s="16">
        <f t="shared" si="12"/>
        <v>0</v>
      </c>
      <c r="AO19" s="16">
        <f t="shared" si="12"/>
        <v>0</v>
      </c>
      <c r="AP19" s="16">
        <f t="shared" si="12"/>
        <v>0</v>
      </c>
      <c r="AQ19" s="16">
        <f t="shared" si="12"/>
        <v>0</v>
      </c>
      <c r="AR19" s="16">
        <f t="shared" si="12"/>
        <v>0</v>
      </c>
      <c r="AS19" s="16">
        <f t="shared" si="12"/>
        <v>0</v>
      </c>
      <c r="AT19" s="16">
        <f t="shared" si="12"/>
        <v>0</v>
      </c>
      <c r="AU19" s="16">
        <f t="shared" si="12"/>
        <v>0</v>
      </c>
      <c r="AV19" s="16">
        <f t="shared" si="12"/>
        <v>0</v>
      </c>
      <c r="AW19" s="16">
        <f t="shared" si="12"/>
        <v>0</v>
      </c>
      <c r="AY19" t="e">
        <f aca="true" t="shared" si="13" ref="AY19:BI19">IF($AJ19=1,AM19,F19-$AI19*AM19)</f>
        <v>#VALUE!</v>
      </c>
      <c r="AZ19" t="e">
        <f t="shared" si="13"/>
        <v>#VALUE!</v>
      </c>
      <c r="BA19" t="e">
        <f t="shared" si="13"/>
        <v>#VALUE!</v>
      </c>
      <c r="BB19" t="e">
        <f t="shared" si="13"/>
        <v>#VALUE!</v>
      </c>
      <c r="BC19" t="e">
        <f t="shared" si="13"/>
        <v>#VALUE!</v>
      </c>
      <c r="BD19" t="e">
        <f t="shared" si="13"/>
        <v>#VALUE!</v>
      </c>
      <c r="BE19" t="e">
        <f t="shared" si="13"/>
        <v>#VALUE!</v>
      </c>
      <c r="BF19" t="e">
        <f t="shared" si="13"/>
        <v>#VALUE!</v>
      </c>
      <c r="BG19" t="e">
        <f t="shared" si="13"/>
        <v>#VALUE!</v>
      </c>
      <c r="BH19" t="e">
        <f t="shared" si="13"/>
        <v>#VALUE!</v>
      </c>
      <c r="BI19" t="e">
        <f t="shared" si="13"/>
        <v>#VALUE!</v>
      </c>
    </row>
    <row r="20" spans="2:61" ht="12.75">
      <c r="B20"/>
      <c r="C20"/>
      <c r="D20"/>
      <c r="E20"/>
      <c r="F20" s="16" t="str">
        <f aca="true" t="shared" si="14" ref="F20:M20">IF($D13&gt;0,AY14," ")</f>
        <v> </v>
      </c>
      <c r="G20" s="16" t="str">
        <f t="shared" si="14"/>
        <v> </v>
      </c>
      <c r="H20" s="16" t="str">
        <f t="shared" si="14"/>
        <v> </v>
      </c>
      <c r="I20" s="16" t="str">
        <f t="shared" si="14"/>
        <v> </v>
      </c>
      <c r="J20" s="16" t="str">
        <f t="shared" si="14"/>
        <v> </v>
      </c>
      <c r="K20" s="16" t="str">
        <f t="shared" si="14"/>
        <v> </v>
      </c>
      <c r="L20" s="16" t="str">
        <f t="shared" si="14"/>
        <v> </v>
      </c>
      <c r="M20" s="20" t="str">
        <f t="shared" si="14"/>
        <v> </v>
      </c>
      <c r="N20" s="13"/>
      <c r="O20" s="14"/>
      <c r="P20" s="16" t="str">
        <f>IF($D13&gt;0,BI14," ")</f>
        <v> </v>
      </c>
      <c r="Q20" s="1"/>
      <c r="AG20" s="1">
        <f t="shared" si="0"/>
        <v>10</v>
      </c>
      <c r="AI20" s="16" t="e">
        <f>INDEX(matrix4,AG20,AD19)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5" ref="AY20:BI20">IF($AJ20=1,AM19,F20-$AI20*AM19)</f>
        <v>#VALUE!</v>
      </c>
      <c r="AZ20" t="e">
        <f t="shared" si="15"/>
        <v>#VALUE!</v>
      </c>
      <c r="BA20" t="e">
        <f t="shared" si="15"/>
        <v>#VALUE!</v>
      </c>
      <c r="BB20" t="e">
        <f t="shared" si="15"/>
        <v>#VALUE!</v>
      </c>
      <c r="BC20" t="e">
        <f t="shared" si="15"/>
        <v>#VALUE!</v>
      </c>
      <c r="BD20" t="e">
        <f t="shared" si="15"/>
        <v>#VALUE!</v>
      </c>
      <c r="BE20" t="e">
        <f t="shared" si="15"/>
        <v>#VALUE!</v>
      </c>
      <c r="BF20" t="e">
        <f t="shared" si="15"/>
        <v>#VALUE!</v>
      </c>
      <c r="BG20" t="e">
        <f t="shared" si="15"/>
        <v>#VALUE!</v>
      </c>
      <c r="BH20" t="e">
        <f t="shared" si="15"/>
        <v>#VALUE!</v>
      </c>
      <c r="BI20" t="e">
        <f t="shared" si="15"/>
        <v>#VALUE!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 t="str">
        <f aca="true" t="shared" si="16" ref="F23:M23">IF($D19&gt;0,AY17," ")</f>
        <v> </v>
      </c>
      <c r="G23" s="11" t="str">
        <f t="shared" si="16"/>
        <v> </v>
      </c>
      <c r="H23" s="11" t="str">
        <f t="shared" si="16"/>
        <v> </v>
      </c>
      <c r="I23" s="11" t="str">
        <f t="shared" si="16"/>
        <v> </v>
      </c>
      <c r="J23" s="11" t="str">
        <f t="shared" si="16"/>
        <v> </v>
      </c>
      <c r="K23" s="11" t="str">
        <f t="shared" si="16"/>
        <v> </v>
      </c>
      <c r="L23" s="11" t="str">
        <f t="shared" si="16"/>
        <v> </v>
      </c>
      <c r="M23" s="12" t="str">
        <f t="shared" si="16"/>
        <v> </v>
      </c>
      <c r="N23" s="13"/>
      <c r="O23" s="14"/>
      <c r="P23" s="11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INDEX(matrix4,AG23,AD25)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7" ref="AY23:BI23">IF($AJ23=1,AM25,F23-$AI23*AM25)</f>
        <v>#VALUE!</v>
      </c>
      <c r="AZ23" t="e">
        <f t="shared" si="17"/>
        <v>#VALUE!</v>
      </c>
      <c r="BA23" t="e">
        <f t="shared" si="17"/>
        <v>#VALUE!</v>
      </c>
      <c r="BB23" t="e">
        <f t="shared" si="17"/>
        <v>#VALUE!</v>
      </c>
      <c r="BC23" t="e">
        <f t="shared" si="17"/>
        <v>#VALUE!</v>
      </c>
      <c r="BD23" t="e">
        <f t="shared" si="17"/>
        <v>#VALUE!</v>
      </c>
      <c r="BE23" t="e">
        <f t="shared" si="17"/>
        <v>#VALUE!</v>
      </c>
      <c r="BF23" t="e">
        <f t="shared" si="17"/>
        <v>#VALUE!</v>
      </c>
      <c r="BG23" t="e">
        <f t="shared" si="17"/>
        <v>#VALUE!</v>
      </c>
      <c r="BH23" t="e">
        <f t="shared" si="17"/>
        <v>#VALUE!</v>
      </c>
      <c r="BI23" t="e">
        <f t="shared" si="17"/>
        <v>#VALUE!</v>
      </c>
    </row>
    <row r="24" spans="2:61" ht="13.5" thickBot="1">
      <c r="B24"/>
      <c r="C24"/>
      <c r="D24"/>
      <c r="E24"/>
      <c r="F24" s="16" t="str">
        <f aca="true" t="shared" si="18" ref="F24:M24">IF($D19&gt;0,AY18," ")</f>
        <v> </v>
      </c>
      <c r="G24" s="16" t="str">
        <f t="shared" si="18"/>
        <v> </v>
      </c>
      <c r="H24" s="16" t="str">
        <f t="shared" si="18"/>
        <v> </v>
      </c>
      <c r="I24" s="39" t="str">
        <f t="shared" si="18"/>
        <v> </v>
      </c>
      <c r="J24" s="39" t="str">
        <f t="shared" si="18"/>
        <v> </v>
      </c>
      <c r="K24" s="39" t="str">
        <f t="shared" si="18"/>
        <v> </v>
      </c>
      <c r="L24" s="39" t="str">
        <f t="shared" si="18"/>
        <v> </v>
      </c>
      <c r="M24" s="20" t="str">
        <f t="shared" si="18"/>
        <v> </v>
      </c>
      <c r="N24" s="13"/>
      <c r="O24" s="14"/>
      <c r="P24" s="16" t="str">
        <f>IF($D19&gt;0,BI18," ")</f>
        <v> </v>
      </c>
      <c r="Q24" s="1"/>
      <c r="AG24" s="1">
        <f t="shared" si="0"/>
        <v>14</v>
      </c>
      <c r="AI24" s="16" t="e">
        <f>INDEX(matrix4,AG24,AD25)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9" ref="AY24:BI24">IF($AJ24=1,AM25,F24-$AI24*AM25)</f>
        <v>#VALUE!</v>
      </c>
      <c r="AZ24" t="e">
        <f t="shared" si="19"/>
        <v>#VALUE!</v>
      </c>
      <c r="BA24" t="e">
        <f t="shared" si="19"/>
        <v>#VALUE!</v>
      </c>
      <c r="BB24" t="e">
        <f t="shared" si="19"/>
        <v>#VALUE!</v>
      </c>
      <c r="BC24" t="e">
        <f t="shared" si="19"/>
        <v>#VALUE!</v>
      </c>
      <c r="BD24" t="e">
        <f t="shared" si="19"/>
        <v>#VALUE!</v>
      </c>
      <c r="BE24" t="e">
        <f t="shared" si="19"/>
        <v>#VALUE!</v>
      </c>
      <c r="BF24" t="e">
        <f t="shared" si="19"/>
        <v>#VALUE!</v>
      </c>
      <c r="BG24" t="e">
        <f t="shared" si="19"/>
        <v>#VALUE!</v>
      </c>
      <c r="BH24" t="e">
        <f t="shared" si="19"/>
        <v>#VALUE!</v>
      </c>
      <c r="BI24" t="e">
        <f t="shared" si="19"/>
        <v>#VALUE!</v>
      </c>
    </row>
    <row r="25" spans="2:61" ht="13.5" thickBot="1">
      <c r="B25" s="17"/>
      <c r="D25" s="17"/>
      <c r="E25"/>
      <c r="F25" s="16" t="str">
        <f aca="true" t="shared" si="20" ref="F25:M25">IF($D19&gt;0,AY19," ")</f>
        <v> </v>
      </c>
      <c r="G25" s="16" t="str">
        <f t="shared" si="20"/>
        <v> </v>
      </c>
      <c r="H25" s="16" t="str">
        <f t="shared" si="20"/>
        <v> </v>
      </c>
      <c r="I25" s="39" t="str">
        <f t="shared" si="20"/>
        <v> </v>
      </c>
      <c r="J25" s="39" t="str">
        <f t="shared" si="20"/>
        <v> </v>
      </c>
      <c r="K25" s="39" t="str">
        <f t="shared" si="20"/>
        <v> </v>
      </c>
      <c r="L25" s="39" t="str">
        <f t="shared" si="20"/>
        <v> </v>
      </c>
      <c r="M25" s="20" t="str">
        <f t="shared" si="20"/>
        <v> </v>
      </c>
      <c r="N25" s="13"/>
      <c r="O25" s="14"/>
      <c r="P25" s="16" t="str">
        <f>IF($D19&gt;0,BI19," ")</f>
        <v> </v>
      </c>
      <c r="Q25" s="1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INDEX(matrix4,AG25,AD25)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1" ref="AM25:AW25">SUMPRODUCT($AK23:$AK26,F23:F26)</f>
        <v>0</v>
      </c>
      <c r="AN25" s="16">
        <f t="shared" si="21"/>
        <v>0</v>
      </c>
      <c r="AO25" s="16">
        <f t="shared" si="21"/>
        <v>0</v>
      </c>
      <c r="AP25" s="16">
        <f t="shared" si="21"/>
        <v>0</v>
      </c>
      <c r="AQ25" s="16">
        <f t="shared" si="21"/>
        <v>0</v>
      </c>
      <c r="AR25" s="16">
        <f t="shared" si="21"/>
        <v>0</v>
      </c>
      <c r="AS25" s="16">
        <f t="shared" si="21"/>
        <v>0</v>
      </c>
      <c r="AT25" s="16">
        <f t="shared" si="21"/>
        <v>0</v>
      </c>
      <c r="AU25" s="16">
        <f t="shared" si="21"/>
        <v>0</v>
      </c>
      <c r="AV25" s="16">
        <f t="shared" si="21"/>
        <v>0</v>
      </c>
      <c r="AW25" s="16">
        <f t="shared" si="21"/>
        <v>0</v>
      </c>
      <c r="AY25" t="e">
        <f aca="true" t="shared" si="22" ref="AY25:BI25">IF($AJ25=1,AM25,F25-$AI25*AM25)</f>
        <v>#VALUE!</v>
      </c>
      <c r="AZ25" t="e">
        <f t="shared" si="22"/>
        <v>#VALUE!</v>
      </c>
      <c r="BA25" t="e">
        <f t="shared" si="22"/>
        <v>#VALUE!</v>
      </c>
      <c r="BB25" t="e">
        <f t="shared" si="22"/>
        <v>#VALUE!</v>
      </c>
      <c r="BC25" t="e">
        <f t="shared" si="22"/>
        <v>#VALUE!</v>
      </c>
      <c r="BD25" t="e">
        <f t="shared" si="22"/>
        <v>#VALUE!</v>
      </c>
      <c r="BE25" t="e">
        <f t="shared" si="22"/>
        <v>#VALUE!</v>
      </c>
      <c r="BF25" t="e">
        <f t="shared" si="22"/>
        <v>#VALUE!</v>
      </c>
      <c r="BG25" t="e">
        <f t="shared" si="22"/>
        <v>#VALUE!</v>
      </c>
      <c r="BH25" t="e">
        <f t="shared" si="22"/>
        <v>#VALUE!</v>
      </c>
      <c r="BI25" t="e">
        <f t="shared" si="22"/>
        <v>#VALUE!</v>
      </c>
    </row>
    <row r="26" spans="2:61" ht="12.75">
      <c r="B26"/>
      <c r="C26"/>
      <c r="D26"/>
      <c r="E26"/>
      <c r="F26" s="16" t="str">
        <f aca="true" t="shared" si="23" ref="F26:M26">IF($D19&gt;0,AY20," ")</f>
        <v> </v>
      </c>
      <c r="G26" s="16" t="str">
        <f t="shared" si="23"/>
        <v> </v>
      </c>
      <c r="H26" s="16" t="str">
        <f t="shared" si="23"/>
        <v> </v>
      </c>
      <c r="I26" s="39" t="str">
        <f t="shared" si="23"/>
        <v> </v>
      </c>
      <c r="J26" s="39" t="str">
        <f t="shared" si="23"/>
        <v> </v>
      </c>
      <c r="K26" s="39" t="str">
        <f t="shared" si="23"/>
        <v> </v>
      </c>
      <c r="L26" s="39" t="str">
        <f t="shared" si="23"/>
        <v> </v>
      </c>
      <c r="M26" s="20" t="str">
        <f t="shared" si="23"/>
        <v> </v>
      </c>
      <c r="N26" s="13"/>
      <c r="O26" s="14"/>
      <c r="P26" s="16" t="str">
        <f>IF($D19&gt;0,BI20," ")</f>
        <v> </v>
      </c>
      <c r="Q26" s="1"/>
      <c r="AG26" s="1">
        <f t="shared" si="0"/>
        <v>16</v>
      </c>
      <c r="AI26" s="16" t="e">
        <f>INDEX(matrix4,AG26,AD25)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4" ref="AY26:BI26">IF($AJ26=1,AM25,F26-$AI26*AM25)</f>
        <v>#VALUE!</v>
      </c>
      <c r="AZ26" t="e">
        <f t="shared" si="24"/>
        <v>#VALUE!</v>
      </c>
      <c r="BA26" t="e">
        <f t="shared" si="24"/>
        <v>#VALUE!</v>
      </c>
      <c r="BB26" t="e">
        <f t="shared" si="24"/>
        <v>#VALUE!</v>
      </c>
      <c r="BC26" t="e">
        <f t="shared" si="24"/>
        <v>#VALUE!</v>
      </c>
      <c r="BD26" t="e">
        <f t="shared" si="24"/>
        <v>#VALUE!</v>
      </c>
      <c r="BE26" t="e">
        <f t="shared" si="24"/>
        <v>#VALUE!</v>
      </c>
      <c r="BF26" t="e">
        <f t="shared" si="24"/>
        <v>#VALUE!</v>
      </c>
      <c r="BG26" t="e">
        <f t="shared" si="24"/>
        <v>#VALUE!</v>
      </c>
      <c r="BH26" t="e">
        <f t="shared" si="24"/>
        <v>#VALUE!</v>
      </c>
      <c r="BI26" t="e">
        <f t="shared" si="24"/>
        <v>#VALUE!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5" ref="F29:M29">IF($D25&gt;0,AY23," ")</f>
        <v> </v>
      </c>
      <c r="G29" s="11" t="str">
        <f t="shared" si="25"/>
        <v> </v>
      </c>
      <c r="H29" s="11" t="str">
        <f t="shared" si="25"/>
        <v> </v>
      </c>
      <c r="I29" s="11" t="str">
        <f t="shared" si="25"/>
        <v> </v>
      </c>
      <c r="J29" s="11" t="str">
        <f t="shared" si="25"/>
        <v> </v>
      </c>
      <c r="K29" s="11" t="str">
        <f t="shared" si="25"/>
        <v> </v>
      </c>
      <c r="L29" s="11" t="str">
        <f t="shared" si="25"/>
        <v> </v>
      </c>
      <c r="M29" s="12" t="str">
        <f t="shared" si="25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INDEX(matrix4,AG29,AD31)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6" ref="AY29:BI29">IF($AJ29=1,AM31,F29-$AI29*AM31)</f>
        <v>#VALUE!</v>
      </c>
      <c r="AZ29" t="e">
        <f t="shared" si="26"/>
        <v>#VALUE!</v>
      </c>
      <c r="BA29" t="e">
        <f t="shared" si="26"/>
        <v>#VALUE!</v>
      </c>
      <c r="BB29" t="e">
        <f t="shared" si="26"/>
        <v>#VALUE!</v>
      </c>
      <c r="BC29" t="e">
        <f t="shared" si="26"/>
        <v>#VALUE!</v>
      </c>
      <c r="BD29" t="e">
        <f t="shared" si="26"/>
        <v>#VALUE!</v>
      </c>
      <c r="BE29" t="e">
        <f t="shared" si="26"/>
        <v>#VALUE!</v>
      </c>
      <c r="BF29" t="e">
        <f t="shared" si="26"/>
        <v>#VALUE!</v>
      </c>
      <c r="BG29" t="e">
        <f t="shared" si="26"/>
        <v>#VALUE!</v>
      </c>
      <c r="BH29" t="e">
        <f t="shared" si="26"/>
        <v>#VALUE!</v>
      </c>
      <c r="BI29" t="e">
        <f t="shared" si="26"/>
        <v>#VALUE!</v>
      </c>
    </row>
    <row r="30" spans="2:61" ht="13.5" thickBot="1">
      <c r="B30"/>
      <c r="C30"/>
      <c r="D30"/>
      <c r="E30"/>
      <c r="F30" s="16" t="str">
        <f aca="true" t="shared" si="27" ref="F30:M30">IF($D25&gt;0,AY24," ")</f>
        <v> </v>
      </c>
      <c r="G30" s="16" t="str">
        <f t="shared" si="27"/>
        <v> </v>
      </c>
      <c r="H30" s="16" t="str">
        <f t="shared" si="27"/>
        <v> </v>
      </c>
      <c r="I30" s="16" t="str">
        <f t="shared" si="27"/>
        <v> </v>
      </c>
      <c r="J30" s="16" t="str">
        <f t="shared" si="27"/>
        <v> </v>
      </c>
      <c r="K30" s="16" t="str">
        <f t="shared" si="27"/>
        <v> </v>
      </c>
      <c r="L30" s="16" t="str">
        <f t="shared" si="27"/>
        <v> </v>
      </c>
      <c r="M30" s="20" t="str">
        <f t="shared" si="27"/>
        <v> </v>
      </c>
      <c r="N30" s="13"/>
      <c r="O30" s="14"/>
      <c r="P30" s="16" t="str">
        <f>IF($D25&gt;0,BI24," ")</f>
        <v> </v>
      </c>
      <c r="Q30" s="1"/>
      <c r="AG30" s="1">
        <f t="shared" si="0"/>
        <v>20</v>
      </c>
      <c r="AI30" s="16" t="e">
        <f>INDEX(matrix4,AG30,AD31)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8" ref="AY30:BI30">IF($AJ30=1,AM31,F30-$AI30*AM31)</f>
        <v>#VALUE!</v>
      </c>
      <c r="AZ30" t="e">
        <f t="shared" si="28"/>
        <v>#VALUE!</v>
      </c>
      <c r="BA30" t="e">
        <f t="shared" si="28"/>
        <v>#VALUE!</v>
      </c>
      <c r="BB30" t="e">
        <f t="shared" si="28"/>
        <v>#VALUE!</v>
      </c>
      <c r="BC30" t="e">
        <f t="shared" si="28"/>
        <v>#VALUE!</v>
      </c>
      <c r="BD30" t="e">
        <f t="shared" si="28"/>
        <v>#VALUE!</v>
      </c>
      <c r="BE30" t="e">
        <f t="shared" si="28"/>
        <v>#VALUE!</v>
      </c>
      <c r="BF30" t="e">
        <f t="shared" si="28"/>
        <v>#VALUE!</v>
      </c>
      <c r="BG30" t="e">
        <f t="shared" si="28"/>
        <v>#VALUE!</v>
      </c>
      <c r="BH30" t="e">
        <f t="shared" si="28"/>
        <v>#VALUE!</v>
      </c>
      <c r="BI30" t="e">
        <f t="shared" si="28"/>
        <v>#VALUE!</v>
      </c>
    </row>
    <row r="31" spans="2:61" ht="13.5" thickBot="1">
      <c r="B31" s="17"/>
      <c r="D31" s="17"/>
      <c r="E31"/>
      <c r="F31" s="16" t="str">
        <f aca="true" t="shared" si="29" ref="F31:M31">IF($D25&gt;0,AY25," ")</f>
        <v> </v>
      </c>
      <c r="G31" s="16" t="str">
        <f t="shared" si="29"/>
        <v> </v>
      </c>
      <c r="H31" s="16" t="str">
        <f t="shared" si="29"/>
        <v> </v>
      </c>
      <c r="I31" s="16" t="str">
        <f t="shared" si="29"/>
        <v> </v>
      </c>
      <c r="J31" s="16" t="str">
        <f t="shared" si="29"/>
        <v> </v>
      </c>
      <c r="K31" s="16" t="str">
        <f t="shared" si="29"/>
        <v> </v>
      </c>
      <c r="L31" s="16" t="str">
        <f t="shared" si="29"/>
        <v> </v>
      </c>
      <c r="M31" s="20" t="str">
        <f t="shared" si="29"/>
        <v> </v>
      </c>
      <c r="N31" s="13"/>
      <c r="O31" s="14"/>
      <c r="P31" s="16" t="str">
        <f>IF($D25&gt;0,BI25," ")</f>
        <v> 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INDEX(matrix4,AG31,AD31)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30" ref="AM31:AW31">SUMPRODUCT($AK29:$AK32,F29:F32)</f>
        <v>0</v>
      </c>
      <c r="AN31" s="16">
        <f t="shared" si="30"/>
        <v>0</v>
      </c>
      <c r="AO31" s="16">
        <f t="shared" si="30"/>
        <v>0</v>
      </c>
      <c r="AP31" s="16">
        <f t="shared" si="30"/>
        <v>0</v>
      </c>
      <c r="AQ31" s="16">
        <f t="shared" si="30"/>
        <v>0</v>
      </c>
      <c r="AR31" s="16">
        <f t="shared" si="30"/>
        <v>0</v>
      </c>
      <c r="AS31" s="16">
        <f t="shared" si="30"/>
        <v>0</v>
      </c>
      <c r="AT31" s="16">
        <f t="shared" si="30"/>
        <v>0</v>
      </c>
      <c r="AU31" s="16">
        <f t="shared" si="30"/>
        <v>0</v>
      </c>
      <c r="AV31" s="16">
        <f t="shared" si="30"/>
        <v>0</v>
      </c>
      <c r="AW31" s="16">
        <f t="shared" si="30"/>
        <v>0</v>
      </c>
      <c r="AY31" t="e">
        <f aca="true" t="shared" si="31" ref="AY31:BI31">IF($AJ31=1,AM31,F31-$AI31*AM31)</f>
        <v>#VALUE!</v>
      </c>
      <c r="AZ31" t="e">
        <f t="shared" si="31"/>
        <v>#VALUE!</v>
      </c>
      <c r="BA31" t="e">
        <f t="shared" si="31"/>
        <v>#VALUE!</v>
      </c>
      <c r="BB31" t="e">
        <f t="shared" si="31"/>
        <v>#VALUE!</v>
      </c>
      <c r="BC31" t="e">
        <f t="shared" si="31"/>
        <v>#VALUE!</v>
      </c>
      <c r="BD31" t="e">
        <f t="shared" si="31"/>
        <v>#VALUE!</v>
      </c>
      <c r="BE31" t="e">
        <f t="shared" si="31"/>
        <v>#VALUE!</v>
      </c>
      <c r="BF31" t="e">
        <f t="shared" si="31"/>
        <v>#VALUE!</v>
      </c>
      <c r="BG31" t="e">
        <f t="shared" si="31"/>
        <v>#VALUE!</v>
      </c>
      <c r="BH31" t="e">
        <f t="shared" si="31"/>
        <v>#VALUE!</v>
      </c>
      <c r="BI31" t="e">
        <f t="shared" si="31"/>
        <v>#VALUE!</v>
      </c>
    </row>
    <row r="32" spans="2:61" ht="12.75">
      <c r="B32"/>
      <c r="C32"/>
      <c r="D32"/>
      <c r="E32"/>
      <c r="F32" s="16" t="str">
        <f aca="true" t="shared" si="32" ref="F32:M32">IF($D25&gt;0,AY26," ")</f>
        <v> </v>
      </c>
      <c r="G32" s="16" t="str">
        <f t="shared" si="32"/>
        <v> </v>
      </c>
      <c r="H32" s="16" t="str">
        <f t="shared" si="32"/>
        <v> </v>
      </c>
      <c r="I32" s="16" t="str">
        <f t="shared" si="32"/>
        <v> </v>
      </c>
      <c r="J32" s="16" t="str">
        <f t="shared" si="32"/>
        <v> </v>
      </c>
      <c r="K32" s="16" t="str">
        <f t="shared" si="32"/>
        <v> </v>
      </c>
      <c r="L32" s="16" t="str">
        <f t="shared" si="32"/>
        <v> </v>
      </c>
      <c r="M32" s="20" t="str">
        <f t="shared" si="32"/>
        <v> </v>
      </c>
      <c r="N32" s="13"/>
      <c r="O32" s="14"/>
      <c r="P32" s="16" t="str">
        <f>IF($D25&gt;0,BI26," ")</f>
        <v> </v>
      </c>
      <c r="Q32" s="1"/>
      <c r="AG32" s="1">
        <f t="shared" si="0"/>
        <v>22</v>
      </c>
      <c r="AI32" s="16" t="e">
        <f>INDEX(matrix4,AG32,AD31)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3" ref="AY32:BI32">IF($AJ32=1,AM31,F32-$AI32*AM31)</f>
        <v>#VALUE!</v>
      </c>
      <c r="AZ32" t="e">
        <f t="shared" si="33"/>
        <v>#VALUE!</v>
      </c>
      <c r="BA32" t="e">
        <f t="shared" si="33"/>
        <v>#VALUE!</v>
      </c>
      <c r="BB32" t="e">
        <f t="shared" si="33"/>
        <v>#VALUE!</v>
      </c>
      <c r="BC32" t="e">
        <f t="shared" si="33"/>
        <v>#VALUE!</v>
      </c>
      <c r="BD32" t="e">
        <f t="shared" si="33"/>
        <v>#VALUE!</v>
      </c>
      <c r="BE32" t="e">
        <f t="shared" si="33"/>
        <v>#VALUE!</v>
      </c>
      <c r="BF32" t="e">
        <f t="shared" si="33"/>
        <v>#VALUE!</v>
      </c>
      <c r="BG32" t="e">
        <f t="shared" si="33"/>
        <v>#VALUE!</v>
      </c>
      <c r="BH32" t="e">
        <f t="shared" si="33"/>
        <v>#VALUE!</v>
      </c>
      <c r="BI32" t="e">
        <f t="shared" si="33"/>
        <v>#VALUE!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4" ref="F35:M35">IF($D31&gt;0,AY29," ")</f>
        <v> </v>
      </c>
      <c r="G35" s="11" t="str">
        <f t="shared" si="34"/>
        <v> </v>
      </c>
      <c r="H35" s="11" t="str">
        <f t="shared" si="34"/>
        <v> </v>
      </c>
      <c r="I35" s="11" t="str">
        <f t="shared" si="34"/>
        <v> </v>
      </c>
      <c r="J35" s="11" t="str">
        <f t="shared" si="34"/>
        <v> </v>
      </c>
      <c r="K35" s="11" t="str">
        <f t="shared" si="34"/>
        <v> </v>
      </c>
      <c r="L35" s="11" t="str">
        <f t="shared" si="34"/>
        <v> </v>
      </c>
      <c r="M35" s="12" t="str">
        <f t="shared" si="34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INDEX(matrix4,AG35,AD37)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5" ref="AY35:BI35">IF($AJ35=1,AM37,F35-$AI35*AM37)</f>
        <v>#VALUE!</v>
      </c>
      <c r="AZ35" t="e">
        <f t="shared" si="35"/>
        <v>#VALUE!</v>
      </c>
      <c r="BA35" t="e">
        <f t="shared" si="35"/>
        <v>#VALUE!</v>
      </c>
      <c r="BB35" t="e">
        <f t="shared" si="35"/>
        <v>#VALUE!</v>
      </c>
      <c r="BC35" t="e">
        <f t="shared" si="35"/>
        <v>#VALUE!</v>
      </c>
      <c r="BD35" t="e">
        <f t="shared" si="35"/>
        <v>#VALUE!</v>
      </c>
      <c r="BE35" t="e">
        <f t="shared" si="35"/>
        <v>#VALUE!</v>
      </c>
      <c r="BF35" t="e">
        <f t="shared" si="35"/>
        <v>#VALUE!</v>
      </c>
      <c r="BG35" t="e">
        <f t="shared" si="35"/>
        <v>#VALUE!</v>
      </c>
      <c r="BH35" t="e">
        <f t="shared" si="35"/>
        <v>#VALUE!</v>
      </c>
      <c r="BI35" t="e">
        <f t="shared" si="35"/>
        <v>#VALUE!</v>
      </c>
    </row>
    <row r="36" spans="2:61" ht="13.5" thickBot="1">
      <c r="B36"/>
      <c r="C36"/>
      <c r="D36"/>
      <c r="E36"/>
      <c r="F36" s="16" t="str">
        <f aca="true" t="shared" si="36" ref="F36:M36">IF($D31&gt;0,AY30," ")</f>
        <v> </v>
      </c>
      <c r="G36" s="16" t="str">
        <f t="shared" si="36"/>
        <v> </v>
      </c>
      <c r="H36" s="16" t="str">
        <f t="shared" si="36"/>
        <v> </v>
      </c>
      <c r="I36" s="16" t="str">
        <f t="shared" si="36"/>
        <v> </v>
      </c>
      <c r="J36" s="16" t="str">
        <f t="shared" si="36"/>
        <v> </v>
      </c>
      <c r="K36" s="16" t="str">
        <f t="shared" si="36"/>
        <v> </v>
      </c>
      <c r="L36" s="16" t="str">
        <f t="shared" si="36"/>
        <v> </v>
      </c>
      <c r="M36" s="20" t="str">
        <f t="shared" si="36"/>
        <v> </v>
      </c>
      <c r="N36" s="13"/>
      <c r="O36" s="14"/>
      <c r="P36" s="16" t="str">
        <f>IF($D31&gt;0,BI30," ")</f>
        <v> </v>
      </c>
      <c r="Q36" s="1"/>
      <c r="AG36" s="1">
        <f t="shared" si="0"/>
        <v>26</v>
      </c>
      <c r="AI36" s="16" t="e">
        <f>INDEX(matrix4,AG36,AD37)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7" ref="AY36:BI36">IF($AJ36=1,AM37,F36-$AI36*AM37)</f>
        <v>#VALUE!</v>
      </c>
      <c r="AZ36" t="e">
        <f t="shared" si="37"/>
        <v>#VALUE!</v>
      </c>
      <c r="BA36" t="e">
        <f t="shared" si="37"/>
        <v>#VALUE!</v>
      </c>
      <c r="BB36" t="e">
        <f t="shared" si="37"/>
        <v>#VALUE!</v>
      </c>
      <c r="BC36" t="e">
        <f t="shared" si="37"/>
        <v>#VALUE!</v>
      </c>
      <c r="BD36" t="e">
        <f t="shared" si="37"/>
        <v>#VALUE!</v>
      </c>
      <c r="BE36" t="e">
        <f t="shared" si="37"/>
        <v>#VALUE!</v>
      </c>
      <c r="BF36" t="e">
        <f t="shared" si="37"/>
        <v>#VALUE!</v>
      </c>
      <c r="BG36" t="e">
        <f t="shared" si="37"/>
        <v>#VALUE!</v>
      </c>
      <c r="BH36" t="e">
        <f t="shared" si="37"/>
        <v>#VALUE!</v>
      </c>
      <c r="BI36" t="e">
        <f t="shared" si="37"/>
        <v>#VALUE!</v>
      </c>
    </row>
    <row r="37" spans="2:61" ht="13.5" thickBot="1">
      <c r="B37" s="17"/>
      <c r="D37" s="17"/>
      <c r="E37"/>
      <c r="F37" s="16" t="str">
        <f aca="true" t="shared" si="38" ref="F37:M37">IF($D31&gt;0,AY31," ")</f>
        <v> </v>
      </c>
      <c r="G37" s="16" t="str">
        <f t="shared" si="38"/>
        <v> </v>
      </c>
      <c r="H37" s="16" t="str">
        <f t="shared" si="38"/>
        <v> </v>
      </c>
      <c r="I37" s="16" t="str">
        <f t="shared" si="38"/>
        <v> </v>
      </c>
      <c r="J37" s="16" t="str">
        <f t="shared" si="38"/>
        <v> </v>
      </c>
      <c r="K37" s="16" t="str">
        <f t="shared" si="38"/>
        <v> </v>
      </c>
      <c r="L37" s="16" t="str">
        <f t="shared" si="38"/>
        <v> </v>
      </c>
      <c r="M37" s="20" t="str">
        <f t="shared" si="38"/>
        <v> </v>
      </c>
      <c r="N37" s="13"/>
      <c r="O37" s="14"/>
      <c r="P37" s="16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INDEX(matrix4,AG37,AD37)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9" ref="AM37:AW37">SUMPRODUCT($AK35:$AK38,F35:F38)</f>
        <v>0</v>
      </c>
      <c r="AN37" s="16">
        <f t="shared" si="39"/>
        <v>0</v>
      </c>
      <c r="AO37" s="16">
        <f t="shared" si="39"/>
        <v>0</v>
      </c>
      <c r="AP37" s="16">
        <f t="shared" si="39"/>
        <v>0</v>
      </c>
      <c r="AQ37" s="16">
        <f t="shared" si="39"/>
        <v>0</v>
      </c>
      <c r="AR37" s="16">
        <f t="shared" si="39"/>
        <v>0</v>
      </c>
      <c r="AS37" s="16">
        <f t="shared" si="39"/>
        <v>0</v>
      </c>
      <c r="AT37" s="16">
        <f t="shared" si="39"/>
        <v>0</v>
      </c>
      <c r="AU37" s="16">
        <f t="shared" si="39"/>
        <v>0</v>
      </c>
      <c r="AV37" s="16">
        <f t="shared" si="39"/>
        <v>0</v>
      </c>
      <c r="AW37" s="16">
        <f t="shared" si="39"/>
        <v>0</v>
      </c>
      <c r="AY37" t="e">
        <f aca="true" t="shared" si="40" ref="AY37:BI37">IF($AJ37=1,AM37,F37-$AI37*AM37)</f>
        <v>#VALUE!</v>
      </c>
      <c r="AZ37" t="e">
        <f t="shared" si="40"/>
        <v>#VALUE!</v>
      </c>
      <c r="BA37" t="e">
        <f t="shared" si="40"/>
        <v>#VALUE!</v>
      </c>
      <c r="BB37" t="e">
        <f t="shared" si="40"/>
        <v>#VALUE!</v>
      </c>
      <c r="BC37" t="e">
        <f t="shared" si="40"/>
        <v>#VALUE!</v>
      </c>
      <c r="BD37" t="e">
        <f t="shared" si="40"/>
        <v>#VALUE!</v>
      </c>
      <c r="BE37" t="e">
        <f t="shared" si="40"/>
        <v>#VALUE!</v>
      </c>
      <c r="BF37" t="e">
        <f t="shared" si="40"/>
        <v>#VALUE!</v>
      </c>
      <c r="BG37" t="e">
        <f t="shared" si="40"/>
        <v>#VALUE!</v>
      </c>
      <c r="BH37" t="e">
        <f t="shared" si="40"/>
        <v>#VALUE!</v>
      </c>
      <c r="BI37" t="e">
        <f t="shared" si="40"/>
        <v>#VALUE!</v>
      </c>
    </row>
    <row r="38" spans="2:61" ht="12.75">
      <c r="B38"/>
      <c r="C38"/>
      <c r="D38"/>
      <c r="E38"/>
      <c r="F38" s="16" t="str">
        <f aca="true" t="shared" si="41" ref="F38:M38">IF($D31&gt;0,AY32," ")</f>
        <v> </v>
      </c>
      <c r="G38" s="16" t="str">
        <f t="shared" si="41"/>
        <v> </v>
      </c>
      <c r="H38" s="16" t="str">
        <f t="shared" si="41"/>
        <v> </v>
      </c>
      <c r="I38" s="16" t="str">
        <f t="shared" si="41"/>
        <v> </v>
      </c>
      <c r="J38" s="16" t="str">
        <f t="shared" si="41"/>
        <v> </v>
      </c>
      <c r="K38" s="16" t="str">
        <f t="shared" si="41"/>
        <v> </v>
      </c>
      <c r="L38" s="16" t="str">
        <f t="shared" si="41"/>
        <v> </v>
      </c>
      <c r="M38" s="20" t="str">
        <f t="shared" si="41"/>
        <v> </v>
      </c>
      <c r="N38" s="13"/>
      <c r="O38" s="14"/>
      <c r="P38" s="16" t="str">
        <f>IF($D31&gt;0,BI32," ")</f>
        <v> </v>
      </c>
      <c r="Q38" s="1"/>
      <c r="AG38" s="1">
        <f t="shared" si="0"/>
        <v>28</v>
      </c>
      <c r="AI38" s="16" t="e">
        <f>INDEX(matrix4,AG38,AD37)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2" ref="AY38:BI38">IF($AJ38=1,AM37,F38-$AI38*AM37)</f>
        <v>#VALUE!</v>
      </c>
      <c r="AZ38" t="e">
        <f t="shared" si="42"/>
        <v>#VALUE!</v>
      </c>
      <c r="BA38" t="e">
        <f t="shared" si="42"/>
        <v>#VALUE!</v>
      </c>
      <c r="BB38" t="e">
        <f t="shared" si="42"/>
        <v>#VALUE!</v>
      </c>
      <c r="BC38" t="e">
        <f t="shared" si="42"/>
        <v>#VALUE!</v>
      </c>
      <c r="BD38" t="e">
        <f t="shared" si="42"/>
        <v>#VALUE!</v>
      </c>
      <c r="BE38" t="e">
        <f t="shared" si="42"/>
        <v>#VALUE!</v>
      </c>
      <c r="BF38" t="e">
        <f t="shared" si="42"/>
        <v>#VALUE!</v>
      </c>
      <c r="BG38" t="e">
        <f t="shared" si="42"/>
        <v>#VALUE!</v>
      </c>
      <c r="BH38" t="e">
        <f t="shared" si="42"/>
        <v>#VALUE!</v>
      </c>
      <c r="BI38" t="e">
        <f t="shared" si="42"/>
        <v>#VALUE!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3" ref="F41:M41">IF($D37&gt;0,AY35," ")</f>
        <v> </v>
      </c>
      <c r="G41" s="11" t="str">
        <f t="shared" si="43"/>
        <v> </v>
      </c>
      <c r="H41" s="11" t="str">
        <f t="shared" si="43"/>
        <v> </v>
      </c>
      <c r="I41" s="11" t="str">
        <f t="shared" si="43"/>
        <v> </v>
      </c>
      <c r="J41" s="11" t="str">
        <f t="shared" si="43"/>
        <v> </v>
      </c>
      <c r="K41" s="11" t="str">
        <f t="shared" si="43"/>
        <v> </v>
      </c>
      <c r="L41" s="11" t="str">
        <f t="shared" si="43"/>
        <v> </v>
      </c>
      <c r="M41" s="12" t="str">
        <f t="shared" si="43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INDEX(matrix4,AG41,AD43)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4" ref="AY41:BI41">IF($AJ41=1,AM43,F41-$AI41*AM43)</f>
        <v>#VALUE!</v>
      </c>
      <c r="AZ41" t="e">
        <f t="shared" si="44"/>
        <v>#VALUE!</v>
      </c>
      <c r="BA41" t="e">
        <f t="shared" si="44"/>
        <v>#VALUE!</v>
      </c>
      <c r="BB41" t="e">
        <f t="shared" si="44"/>
        <v>#VALUE!</v>
      </c>
      <c r="BC41" t="e">
        <f t="shared" si="44"/>
        <v>#VALUE!</v>
      </c>
      <c r="BD41" t="e">
        <f t="shared" si="44"/>
        <v>#VALUE!</v>
      </c>
      <c r="BE41" t="e">
        <f t="shared" si="44"/>
        <v>#VALUE!</v>
      </c>
      <c r="BF41" t="e">
        <f t="shared" si="44"/>
        <v>#VALUE!</v>
      </c>
      <c r="BG41" t="e">
        <f t="shared" si="44"/>
        <v>#VALUE!</v>
      </c>
      <c r="BH41" t="e">
        <f t="shared" si="44"/>
        <v>#VALUE!</v>
      </c>
      <c r="BI41" t="e">
        <f t="shared" si="44"/>
        <v>#VALUE!</v>
      </c>
    </row>
    <row r="42" spans="2:61" ht="13.5" thickBot="1">
      <c r="B42"/>
      <c r="C42"/>
      <c r="D42"/>
      <c r="E42"/>
      <c r="F42" s="16" t="str">
        <f aca="true" t="shared" si="45" ref="F42:M42">IF($D37&gt;0,AY36," ")</f>
        <v> </v>
      </c>
      <c r="G42" s="16" t="str">
        <f t="shared" si="45"/>
        <v> </v>
      </c>
      <c r="H42" s="16" t="str">
        <f t="shared" si="45"/>
        <v> </v>
      </c>
      <c r="I42" s="16" t="str">
        <f t="shared" si="45"/>
        <v> </v>
      </c>
      <c r="J42" s="16" t="str">
        <f t="shared" si="45"/>
        <v> </v>
      </c>
      <c r="K42" s="16" t="str">
        <f t="shared" si="45"/>
        <v> </v>
      </c>
      <c r="L42" s="16" t="str">
        <f t="shared" si="45"/>
        <v> </v>
      </c>
      <c r="M42" s="20" t="str">
        <f t="shared" si="45"/>
        <v> </v>
      </c>
      <c r="N42" s="13"/>
      <c r="O42" s="14"/>
      <c r="P42" s="16" t="str">
        <f>IF($D37&gt;0,BI36," ")</f>
        <v> </v>
      </c>
      <c r="Q42" s="1"/>
      <c r="AG42" s="1">
        <f t="shared" si="0"/>
        <v>32</v>
      </c>
      <c r="AI42" s="16" t="e">
        <f>INDEX(matrix4,AG42,AD43)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6" ref="AY42:BI42">IF($AJ42=1,AM43,F42-$AI42*AM43)</f>
        <v>#VALUE!</v>
      </c>
      <c r="AZ42" t="e">
        <f t="shared" si="46"/>
        <v>#VALUE!</v>
      </c>
      <c r="BA42" t="e">
        <f t="shared" si="46"/>
        <v>#VALUE!</v>
      </c>
      <c r="BB42" t="e">
        <f t="shared" si="46"/>
        <v>#VALUE!</v>
      </c>
      <c r="BC42" t="e">
        <f t="shared" si="46"/>
        <v>#VALUE!</v>
      </c>
      <c r="BD42" t="e">
        <f t="shared" si="46"/>
        <v>#VALUE!</v>
      </c>
      <c r="BE42" t="e">
        <f t="shared" si="46"/>
        <v>#VALUE!</v>
      </c>
      <c r="BF42" t="e">
        <f t="shared" si="46"/>
        <v>#VALUE!</v>
      </c>
      <c r="BG42" t="e">
        <f t="shared" si="46"/>
        <v>#VALUE!</v>
      </c>
      <c r="BH42" t="e">
        <f t="shared" si="46"/>
        <v>#VALUE!</v>
      </c>
      <c r="BI42" t="e">
        <f t="shared" si="46"/>
        <v>#VALUE!</v>
      </c>
    </row>
    <row r="43" spans="2:61" ht="13.5" thickBot="1">
      <c r="B43" s="17"/>
      <c r="D43" s="17"/>
      <c r="E43"/>
      <c r="F43" s="16" t="str">
        <f aca="true" t="shared" si="47" ref="F43:M43">IF($D37&gt;0,AY37," ")</f>
        <v> </v>
      </c>
      <c r="G43" s="16" t="str">
        <f t="shared" si="47"/>
        <v> </v>
      </c>
      <c r="H43" s="16" t="str">
        <f t="shared" si="47"/>
        <v> </v>
      </c>
      <c r="I43" s="16" t="str">
        <f t="shared" si="47"/>
        <v> </v>
      </c>
      <c r="J43" s="16" t="str">
        <f t="shared" si="47"/>
        <v> </v>
      </c>
      <c r="K43" s="16" t="str">
        <f t="shared" si="47"/>
        <v> </v>
      </c>
      <c r="L43" s="16" t="str">
        <f t="shared" si="47"/>
        <v> </v>
      </c>
      <c r="M43" s="20" t="str">
        <f t="shared" si="47"/>
        <v> </v>
      </c>
      <c r="N43" s="13"/>
      <c r="O43" s="14"/>
      <c r="P43" s="16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INDEX(matrix4,AG43,AD43)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8" ref="AM43:AW43">SUMPRODUCT($AK41:$AK44,F41:F44)</f>
        <v>0</v>
      </c>
      <c r="AN43" s="16">
        <f t="shared" si="48"/>
        <v>0</v>
      </c>
      <c r="AO43" s="16">
        <f t="shared" si="48"/>
        <v>0</v>
      </c>
      <c r="AP43" s="16">
        <f t="shared" si="48"/>
        <v>0</v>
      </c>
      <c r="AQ43" s="16">
        <f t="shared" si="48"/>
        <v>0</v>
      </c>
      <c r="AR43" s="16">
        <f t="shared" si="48"/>
        <v>0</v>
      </c>
      <c r="AS43" s="16">
        <f t="shared" si="48"/>
        <v>0</v>
      </c>
      <c r="AT43" s="16">
        <f t="shared" si="48"/>
        <v>0</v>
      </c>
      <c r="AU43" s="16">
        <f t="shared" si="48"/>
        <v>0</v>
      </c>
      <c r="AV43" s="16">
        <f t="shared" si="48"/>
        <v>0</v>
      </c>
      <c r="AW43" s="16">
        <f t="shared" si="48"/>
        <v>0</v>
      </c>
      <c r="AY43" t="e">
        <f aca="true" t="shared" si="49" ref="AY43:BI43">IF($AJ43=1,AM43,F43-$AI43*AM43)</f>
        <v>#VALUE!</v>
      </c>
      <c r="AZ43" t="e">
        <f t="shared" si="49"/>
        <v>#VALUE!</v>
      </c>
      <c r="BA43" t="e">
        <f t="shared" si="49"/>
        <v>#VALUE!</v>
      </c>
      <c r="BB43" t="e">
        <f t="shared" si="49"/>
        <v>#VALUE!</v>
      </c>
      <c r="BC43" t="e">
        <f t="shared" si="49"/>
        <v>#VALUE!</v>
      </c>
      <c r="BD43" t="e">
        <f t="shared" si="49"/>
        <v>#VALUE!</v>
      </c>
      <c r="BE43" t="e">
        <f t="shared" si="49"/>
        <v>#VALUE!</v>
      </c>
      <c r="BF43" t="e">
        <f t="shared" si="49"/>
        <v>#VALUE!</v>
      </c>
      <c r="BG43" t="e">
        <f t="shared" si="49"/>
        <v>#VALUE!</v>
      </c>
      <c r="BH43" t="e">
        <f t="shared" si="49"/>
        <v>#VALUE!</v>
      </c>
      <c r="BI43" t="e">
        <f t="shared" si="49"/>
        <v>#VALUE!</v>
      </c>
    </row>
    <row r="44" spans="2:61" ht="12.75">
      <c r="B44"/>
      <c r="C44"/>
      <c r="D44"/>
      <c r="E44"/>
      <c r="F44" s="16" t="str">
        <f aca="true" t="shared" si="50" ref="F44:M44">IF($D37&gt;0,AY38," ")</f>
        <v> </v>
      </c>
      <c r="G44" s="16" t="str">
        <f t="shared" si="50"/>
        <v> </v>
      </c>
      <c r="H44" s="16" t="str">
        <f t="shared" si="50"/>
        <v> </v>
      </c>
      <c r="I44" s="16" t="str">
        <f t="shared" si="50"/>
        <v> </v>
      </c>
      <c r="J44" s="16" t="str">
        <f t="shared" si="50"/>
        <v> </v>
      </c>
      <c r="K44" s="16" t="str">
        <f t="shared" si="50"/>
        <v> </v>
      </c>
      <c r="L44" s="16" t="str">
        <f t="shared" si="50"/>
        <v> </v>
      </c>
      <c r="M44" s="20" t="str">
        <f t="shared" si="50"/>
        <v> </v>
      </c>
      <c r="N44" s="13"/>
      <c r="O44" s="14"/>
      <c r="P44" s="16" t="str">
        <f>IF($D37&gt;0,BI38," ")</f>
        <v> </v>
      </c>
      <c r="Q44" s="1"/>
      <c r="AG44" s="1">
        <f t="shared" si="0"/>
        <v>34</v>
      </c>
      <c r="AI44" s="16" t="e">
        <f>INDEX(matrix4,AG44,AD43)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1" ref="AY44:BI44">IF($AJ44=1,AM43,F44-$AI44*AM43)</f>
        <v>#VALUE!</v>
      </c>
      <c r="AZ44" t="e">
        <f t="shared" si="51"/>
        <v>#VALUE!</v>
      </c>
      <c r="BA44" t="e">
        <f t="shared" si="51"/>
        <v>#VALUE!</v>
      </c>
      <c r="BB44" t="e">
        <f t="shared" si="51"/>
        <v>#VALUE!</v>
      </c>
      <c r="BC44" t="e">
        <f t="shared" si="51"/>
        <v>#VALUE!</v>
      </c>
      <c r="BD44" t="e">
        <f t="shared" si="51"/>
        <v>#VALUE!</v>
      </c>
      <c r="BE44" t="e">
        <f t="shared" si="51"/>
        <v>#VALUE!</v>
      </c>
      <c r="BF44" t="e">
        <f t="shared" si="51"/>
        <v>#VALUE!</v>
      </c>
      <c r="BG44" t="e">
        <f t="shared" si="51"/>
        <v>#VALUE!</v>
      </c>
      <c r="BH44" t="e">
        <f t="shared" si="51"/>
        <v>#VALUE!</v>
      </c>
      <c r="BI44" t="e">
        <f t="shared" si="51"/>
        <v>#VALUE!</v>
      </c>
    </row>
    <row r="45" spans="2:33" ht="12.75">
      <c r="B45"/>
      <c r="C45"/>
      <c r="D45"/>
      <c r="E45"/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52" ref="F47:M47">IF($D43&gt;0,AY41," ")</f>
        <v> </v>
      </c>
      <c r="G47" s="11" t="str">
        <f t="shared" si="52"/>
        <v> </v>
      </c>
      <c r="H47" s="11" t="str">
        <f t="shared" si="52"/>
        <v> </v>
      </c>
      <c r="I47" s="11" t="str">
        <f t="shared" si="52"/>
        <v> </v>
      </c>
      <c r="J47" s="11" t="str">
        <f t="shared" si="52"/>
        <v> </v>
      </c>
      <c r="K47" s="11" t="str">
        <f t="shared" si="52"/>
        <v> </v>
      </c>
      <c r="L47" s="11" t="str">
        <f t="shared" si="52"/>
        <v> </v>
      </c>
      <c r="M47" s="12" t="str">
        <f t="shared" si="52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INDEX(matrix4,AG47,AD49)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3" ref="AY47:BI47">IF($AJ47=1,AM49,F47-$AI47*AM49)</f>
        <v>#VALUE!</v>
      </c>
      <c r="AZ47" t="e">
        <f t="shared" si="53"/>
        <v>#VALUE!</v>
      </c>
      <c r="BA47" t="e">
        <f t="shared" si="53"/>
        <v>#VALUE!</v>
      </c>
      <c r="BB47" t="e">
        <f t="shared" si="53"/>
        <v>#VALUE!</v>
      </c>
      <c r="BC47" t="e">
        <f t="shared" si="53"/>
        <v>#VALUE!</v>
      </c>
      <c r="BD47" t="e">
        <f t="shared" si="53"/>
        <v>#VALUE!</v>
      </c>
      <c r="BE47" t="e">
        <f t="shared" si="53"/>
        <v>#VALUE!</v>
      </c>
      <c r="BF47" t="e">
        <f t="shared" si="53"/>
        <v>#VALUE!</v>
      </c>
      <c r="BG47" t="e">
        <f t="shared" si="53"/>
        <v>#VALUE!</v>
      </c>
      <c r="BH47" t="e">
        <f t="shared" si="53"/>
        <v>#VALUE!</v>
      </c>
      <c r="BI47" t="e">
        <f t="shared" si="53"/>
        <v>#VALUE!</v>
      </c>
    </row>
    <row r="48" spans="2:61" ht="13.5" thickBot="1">
      <c r="B48"/>
      <c r="C48"/>
      <c r="D48"/>
      <c r="E48"/>
      <c r="F48" s="16" t="str">
        <f aca="true" t="shared" si="54" ref="F48:M48">IF($D43&gt;0,AY42," ")</f>
        <v> </v>
      </c>
      <c r="G48" s="16" t="str">
        <f t="shared" si="54"/>
        <v> </v>
      </c>
      <c r="H48" s="16" t="str">
        <f t="shared" si="54"/>
        <v> </v>
      </c>
      <c r="I48" s="16" t="str">
        <f t="shared" si="54"/>
        <v> </v>
      </c>
      <c r="J48" s="16" t="str">
        <f t="shared" si="54"/>
        <v> </v>
      </c>
      <c r="K48" s="16" t="str">
        <f t="shared" si="54"/>
        <v> </v>
      </c>
      <c r="L48" s="16" t="str">
        <f t="shared" si="54"/>
        <v> </v>
      </c>
      <c r="M48" s="20" t="str">
        <f t="shared" si="54"/>
        <v> </v>
      </c>
      <c r="N48" s="13"/>
      <c r="O48" s="14"/>
      <c r="P48" s="16" t="str">
        <f>IF($D43&gt;0,BI42," ")</f>
        <v> </v>
      </c>
      <c r="Q48" s="1"/>
      <c r="AG48" s="1">
        <f t="shared" si="0"/>
        <v>38</v>
      </c>
      <c r="AI48" s="16" t="e">
        <f>INDEX(matrix4,AG48,AD49)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5" ref="AY48:BI48">IF($AJ48=1,AM49,F48-$AI48*AM49)</f>
        <v>#VALUE!</v>
      </c>
      <c r="AZ48" t="e">
        <f t="shared" si="55"/>
        <v>#VALUE!</v>
      </c>
      <c r="BA48" t="e">
        <f t="shared" si="55"/>
        <v>#VALUE!</v>
      </c>
      <c r="BB48" t="e">
        <f t="shared" si="55"/>
        <v>#VALUE!</v>
      </c>
      <c r="BC48" t="e">
        <f t="shared" si="55"/>
        <v>#VALUE!</v>
      </c>
      <c r="BD48" t="e">
        <f t="shared" si="55"/>
        <v>#VALUE!</v>
      </c>
      <c r="BE48" t="e">
        <f t="shared" si="55"/>
        <v>#VALUE!</v>
      </c>
      <c r="BF48" t="e">
        <f t="shared" si="55"/>
        <v>#VALUE!</v>
      </c>
      <c r="BG48" t="e">
        <f t="shared" si="55"/>
        <v>#VALUE!</v>
      </c>
      <c r="BH48" t="e">
        <f t="shared" si="55"/>
        <v>#VALUE!</v>
      </c>
      <c r="BI48" t="e">
        <f t="shared" si="55"/>
        <v>#VALUE!</v>
      </c>
    </row>
    <row r="49" spans="2:61" ht="13.5" thickBot="1">
      <c r="B49" s="17"/>
      <c r="D49" s="17"/>
      <c r="E49"/>
      <c r="F49" s="16" t="str">
        <f aca="true" t="shared" si="56" ref="F49:M49">IF($D43&gt;0,AY43," ")</f>
        <v> </v>
      </c>
      <c r="G49" s="16" t="str">
        <f t="shared" si="56"/>
        <v> </v>
      </c>
      <c r="H49" s="16" t="str">
        <f t="shared" si="56"/>
        <v> </v>
      </c>
      <c r="I49" s="16" t="str">
        <f t="shared" si="56"/>
        <v> </v>
      </c>
      <c r="J49" s="16" t="str">
        <f t="shared" si="56"/>
        <v> </v>
      </c>
      <c r="K49" s="16" t="str">
        <f t="shared" si="56"/>
        <v> </v>
      </c>
      <c r="L49" s="16" t="str">
        <f t="shared" si="56"/>
        <v> </v>
      </c>
      <c r="M49" s="20" t="str">
        <f t="shared" si="56"/>
        <v> </v>
      </c>
      <c r="N49" s="13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INDEX(matrix4,AG49,AD49)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7" ref="AM49:AW49">SUMPRODUCT($AK47:$AK50,F47:F50)</f>
        <v>0</v>
      </c>
      <c r="AN49" s="16">
        <f t="shared" si="57"/>
        <v>0</v>
      </c>
      <c r="AO49" s="16">
        <f t="shared" si="57"/>
        <v>0</v>
      </c>
      <c r="AP49" s="16">
        <f t="shared" si="57"/>
        <v>0</v>
      </c>
      <c r="AQ49" s="16">
        <f t="shared" si="57"/>
        <v>0</v>
      </c>
      <c r="AR49" s="16">
        <f t="shared" si="57"/>
        <v>0</v>
      </c>
      <c r="AS49" s="16">
        <f t="shared" si="57"/>
        <v>0</v>
      </c>
      <c r="AT49" s="16">
        <f t="shared" si="57"/>
        <v>0</v>
      </c>
      <c r="AU49" s="16">
        <f t="shared" si="57"/>
        <v>0</v>
      </c>
      <c r="AV49" s="16">
        <f t="shared" si="57"/>
        <v>0</v>
      </c>
      <c r="AW49" s="16">
        <f t="shared" si="57"/>
        <v>0</v>
      </c>
      <c r="AY49" t="e">
        <f aca="true" t="shared" si="58" ref="AY49:BI49">IF($AJ49=1,AM49,F49-$AI49*AM49)</f>
        <v>#VALUE!</v>
      </c>
      <c r="AZ49" t="e">
        <f t="shared" si="58"/>
        <v>#VALUE!</v>
      </c>
      <c r="BA49" t="e">
        <f t="shared" si="58"/>
        <v>#VALUE!</v>
      </c>
      <c r="BB49" t="e">
        <f t="shared" si="58"/>
        <v>#VALUE!</v>
      </c>
      <c r="BC49" t="e">
        <f t="shared" si="58"/>
        <v>#VALUE!</v>
      </c>
      <c r="BD49" t="e">
        <f t="shared" si="58"/>
        <v>#VALUE!</v>
      </c>
      <c r="BE49" t="e">
        <f t="shared" si="58"/>
        <v>#VALUE!</v>
      </c>
      <c r="BF49" t="e">
        <f t="shared" si="58"/>
        <v>#VALUE!</v>
      </c>
      <c r="BG49" t="e">
        <f t="shared" si="58"/>
        <v>#VALUE!</v>
      </c>
      <c r="BH49" t="e">
        <f t="shared" si="58"/>
        <v>#VALUE!</v>
      </c>
      <c r="BI49" t="e">
        <f t="shared" si="58"/>
        <v>#VALUE!</v>
      </c>
    </row>
    <row r="50" spans="2:61" ht="12.75">
      <c r="B50"/>
      <c r="C50"/>
      <c r="D50"/>
      <c r="E50"/>
      <c r="F50" s="16" t="str">
        <f aca="true" t="shared" si="59" ref="F50:M50">IF($D43&gt;0,AY44," ")</f>
        <v> </v>
      </c>
      <c r="G50" s="16" t="str">
        <f t="shared" si="59"/>
        <v> </v>
      </c>
      <c r="H50" s="16" t="str">
        <f t="shared" si="59"/>
        <v> </v>
      </c>
      <c r="I50" s="16" t="str">
        <f t="shared" si="59"/>
        <v> </v>
      </c>
      <c r="J50" s="16" t="str">
        <f t="shared" si="59"/>
        <v> </v>
      </c>
      <c r="K50" s="16" t="str">
        <f t="shared" si="59"/>
        <v> </v>
      </c>
      <c r="L50" s="16" t="str">
        <f t="shared" si="59"/>
        <v> </v>
      </c>
      <c r="M50" s="20" t="str">
        <f t="shared" si="59"/>
        <v> </v>
      </c>
      <c r="N50" s="13"/>
      <c r="O50" s="14"/>
      <c r="P50" s="16" t="str">
        <f>IF($D43&gt;0,BI44," ")</f>
        <v> </v>
      </c>
      <c r="Q50" s="1"/>
      <c r="AG50" s="1">
        <f t="shared" si="0"/>
        <v>40</v>
      </c>
      <c r="AI50" s="16" t="e">
        <f>INDEX(matrix4,AG50,AD49)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60" ref="AY50:BI50">IF($AJ50=1,AM49,F50-$AI50*AM49)</f>
        <v>#VALUE!</v>
      </c>
      <c r="AZ50" t="e">
        <f t="shared" si="60"/>
        <v>#VALUE!</v>
      </c>
      <c r="BA50" t="e">
        <f t="shared" si="60"/>
        <v>#VALUE!</v>
      </c>
      <c r="BB50" t="e">
        <f t="shared" si="60"/>
        <v>#VALUE!</v>
      </c>
      <c r="BC50" t="e">
        <f t="shared" si="60"/>
        <v>#VALUE!</v>
      </c>
      <c r="BD50" t="e">
        <f t="shared" si="60"/>
        <v>#VALUE!</v>
      </c>
      <c r="BE50" t="e">
        <f t="shared" si="60"/>
        <v>#VALUE!</v>
      </c>
      <c r="BF50" t="e">
        <f t="shared" si="60"/>
        <v>#VALUE!</v>
      </c>
      <c r="BG50" t="e">
        <f t="shared" si="60"/>
        <v>#VALUE!</v>
      </c>
      <c r="BH50" t="e">
        <f t="shared" si="60"/>
        <v>#VALUE!</v>
      </c>
      <c r="BI50" t="e">
        <f t="shared" si="60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61" ref="F53:M53">IF($D49&gt;0,AY47," ")</f>
        <v> </v>
      </c>
      <c r="G53" s="11" t="str">
        <f t="shared" si="61"/>
        <v> </v>
      </c>
      <c r="H53" s="11" t="str">
        <f t="shared" si="61"/>
        <v> </v>
      </c>
      <c r="I53" s="11" t="str">
        <f t="shared" si="61"/>
        <v> </v>
      </c>
      <c r="J53" s="11" t="str">
        <f t="shared" si="61"/>
        <v> </v>
      </c>
      <c r="K53" s="11" t="str">
        <f t="shared" si="61"/>
        <v> </v>
      </c>
      <c r="L53" s="11" t="str">
        <f t="shared" si="61"/>
        <v> </v>
      </c>
      <c r="M53" s="12" t="str">
        <f t="shared" si="61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INDEX(matrix4,AG53,AD55)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2" ref="AY53:BI53">IF($AJ53=1,AM55,F53-$AI53*AM55)</f>
        <v>#VALUE!</v>
      </c>
      <c r="AZ53" t="e">
        <f t="shared" si="62"/>
        <v>#VALUE!</v>
      </c>
      <c r="BA53" t="e">
        <f t="shared" si="62"/>
        <v>#VALUE!</v>
      </c>
      <c r="BB53" t="e">
        <f t="shared" si="62"/>
        <v>#VALUE!</v>
      </c>
      <c r="BC53" t="e">
        <f t="shared" si="62"/>
        <v>#VALUE!</v>
      </c>
      <c r="BD53" t="e">
        <f t="shared" si="62"/>
        <v>#VALUE!</v>
      </c>
      <c r="BE53" t="e">
        <f t="shared" si="62"/>
        <v>#VALUE!</v>
      </c>
      <c r="BF53" t="e">
        <f t="shared" si="62"/>
        <v>#VALUE!</v>
      </c>
      <c r="BG53" t="e">
        <f t="shared" si="62"/>
        <v>#VALUE!</v>
      </c>
      <c r="BH53" t="e">
        <f t="shared" si="62"/>
        <v>#VALUE!</v>
      </c>
      <c r="BI53" t="e">
        <f t="shared" si="62"/>
        <v>#VALUE!</v>
      </c>
    </row>
    <row r="54" spans="2:61" ht="13.5" thickBot="1">
      <c r="B54"/>
      <c r="C54"/>
      <c r="D54"/>
      <c r="E54"/>
      <c r="F54" s="16" t="str">
        <f aca="true" t="shared" si="63" ref="F54:M54">IF($D49&gt;0,AY48," ")</f>
        <v> </v>
      </c>
      <c r="G54" s="16" t="str">
        <f t="shared" si="63"/>
        <v> </v>
      </c>
      <c r="H54" s="16" t="str">
        <f t="shared" si="63"/>
        <v> </v>
      </c>
      <c r="I54" s="16" t="str">
        <f t="shared" si="63"/>
        <v> </v>
      </c>
      <c r="J54" s="16" t="str">
        <f t="shared" si="63"/>
        <v> </v>
      </c>
      <c r="K54" s="16" t="str">
        <f t="shared" si="63"/>
        <v> </v>
      </c>
      <c r="L54" s="16" t="str">
        <f t="shared" si="63"/>
        <v> </v>
      </c>
      <c r="M54" s="20" t="str">
        <f t="shared" si="63"/>
        <v> </v>
      </c>
      <c r="N54" s="13"/>
      <c r="O54" s="14"/>
      <c r="P54" s="16" t="str">
        <f>IF($D49&gt;0,BI48," ")</f>
        <v> </v>
      </c>
      <c r="Q54" s="1"/>
      <c r="AG54" s="1">
        <f t="shared" si="0"/>
        <v>44</v>
      </c>
      <c r="AI54" s="16" t="e">
        <f>INDEX(matrix4,AG54,AD55)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4" ref="AY54:BI54">IF($AJ54=1,AM55,F54-$AI54*AM55)</f>
        <v>#VALUE!</v>
      </c>
      <c r="AZ54" t="e">
        <f t="shared" si="64"/>
        <v>#VALUE!</v>
      </c>
      <c r="BA54" t="e">
        <f t="shared" si="64"/>
        <v>#VALUE!</v>
      </c>
      <c r="BB54" t="e">
        <f t="shared" si="64"/>
        <v>#VALUE!</v>
      </c>
      <c r="BC54" t="e">
        <f t="shared" si="64"/>
        <v>#VALUE!</v>
      </c>
      <c r="BD54" t="e">
        <f t="shared" si="64"/>
        <v>#VALUE!</v>
      </c>
      <c r="BE54" t="e">
        <f t="shared" si="64"/>
        <v>#VALUE!</v>
      </c>
      <c r="BF54" t="e">
        <f t="shared" si="64"/>
        <v>#VALUE!</v>
      </c>
      <c r="BG54" t="e">
        <f t="shared" si="64"/>
        <v>#VALUE!</v>
      </c>
      <c r="BH54" t="e">
        <f t="shared" si="64"/>
        <v>#VALUE!</v>
      </c>
      <c r="BI54" t="e">
        <f t="shared" si="64"/>
        <v>#VALUE!</v>
      </c>
    </row>
    <row r="55" spans="2:61" ht="13.5" thickBot="1">
      <c r="B55" s="17"/>
      <c r="D55" s="17"/>
      <c r="E55"/>
      <c r="F55" s="16" t="str">
        <f aca="true" t="shared" si="65" ref="F55:M55">IF($D49&gt;0,AY49," ")</f>
        <v> </v>
      </c>
      <c r="G55" s="16" t="str">
        <f t="shared" si="65"/>
        <v> </v>
      </c>
      <c r="H55" s="16" t="str">
        <f t="shared" si="65"/>
        <v> </v>
      </c>
      <c r="I55" s="16" t="str">
        <f t="shared" si="65"/>
        <v> </v>
      </c>
      <c r="J55" s="16" t="str">
        <f t="shared" si="65"/>
        <v> </v>
      </c>
      <c r="K55" s="16" t="str">
        <f t="shared" si="65"/>
        <v> </v>
      </c>
      <c r="L55" s="16" t="str">
        <f t="shared" si="65"/>
        <v> </v>
      </c>
      <c r="M55" s="20" t="str">
        <f t="shared" si="65"/>
        <v> </v>
      </c>
      <c r="N55" s="13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INDEX(matrix4,AG55,AD55)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6" ref="AM55:AW55">SUMPRODUCT($AK53:$AK56,F53:F56)</f>
        <v>0</v>
      </c>
      <c r="AN55" s="16">
        <f t="shared" si="66"/>
        <v>0</v>
      </c>
      <c r="AO55" s="16">
        <f t="shared" si="66"/>
        <v>0</v>
      </c>
      <c r="AP55" s="16">
        <f t="shared" si="66"/>
        <v>0</v>
      </c>
      <c r="AQ55" s="16">
        <f t="shared" si="66"/>
        <v>0</v>
      </c>
      <c r="AR55" s="16">
        <f t="shared" si="66"/>
        <v>0</v>
      </c>
      <c r="AS55" s="16">
        <f t="shared" si="66"/>
        <v>0</v>
      </c>
      <c r="AT55" s="16">
        <f t="shared" si="66"/>
        <v>0</v>
      </c>
      <c r="AU55" s="16">
        <f t="shared" si="66"/>
        <v>0</v>
      </c>
      <c r="AV55" s="16">
        <f t="shared" si="66"/>
        <v>0</v>
      </c>
      <c r="AW55" s="16">
        <f t="shared" si="66"/>
        <v>0</v>
      </c>
      <c r="AY55" t="e">
        <f aca="true" t="shared" si="67" ref="AY55:BI55">IF($AJ55=1,AM55,F55-$AI55*AM55)</f>
        <v>#VALUE!</v>
      </c>
      <c r="AZ55" t="e">
        <f t="shared" si="67"/>
        <v>#VALUE!</v>
      </c>
      <c r="BA55" t="e">
        <f t="shared" si="67"/>
        <v>#VALUE!</v>
      </c>
      <c r="BB55" t="e">
        <f t="shared" si="67"/>
        <v>#VALUE!</v>
      </c>
      <c r="BC55" t="e">
        <f t="shared" si="67"/>
        <v>#VALUE!</v>
      </c>
      <c r="BD55" t="e">
        <f t="shared" si="67"/>
        <v>#VALUE!</v>
      </c>
      <c r="BE55" t="e">
        <f t="shared" si="67"/>
        <v>#VALUE!</v>
      </c>
      <c r="BF55" t="e">
        <f t="shared" si="67"/>
        <v>#VALUE!</v>
      </c>
      <c r="BG55" t="e">
        <f t="shared" si="67"/>
        <v>#VALUE!</v>
      </c>
      <c r="BH55" t="e">
        <f t="shared" si="67"/>
        <v>#VALUE!</v>
      </c>
      <c r="BI55" t="e">
        <f t="shared" si="67"/>
        <v>#VALUE!</v>
      </c>
    </row>
    <row r="56" spans="2:61" ht="12.75">
      <c r="B56"/>
      <c r="C56"/>
      <c r="D56"/>
      <c r="E56"/>
      <c r="F56" s="16" t="str">
        <f aca="true" t="shared" si="68" ref="F56:M56">IF($D49&gt;0,AY50," ")</f>
        <v> </v>
      </c>
      <c r="G56" s="16" t="str">
        <f t="shared" si="68"/>
        <v> </v>
      </c>
      <c r="H56" s="16" t="str">
        <f t="shared" si="68"/>
        <v> </v>
      </c>
      <c r="I56" s="16" t="str">
        <f t="shared" si="68"/>
        <v> </v>
      </c>
      <c r="J56" s="16" t="str">
        <f t="shared" si="68"/>
        <v> </v>
      </c>
      <c r="K56" s="16" t="str">
        <f t="shared" si="68"/>
        <v> </v>
      </c>
      <c r="L56" s="16" t="str">
        <f t="shared" si="68"/>
        <v> </v>
      </c>
      <c r="M56" s="20" t="str">
        <f t="shared" si="68"/>
        <v> </v>
      </c>
      <c r="N56" s="13"/>
      <c r="O56" s="14"/>
      <c r="P56" s="16" t="str">
        <f>IF($D49&gt;0,BI50," ")</f>
        <v> </v>
      </c>
      <c r="Q56" s="1"/>
      <c r="AG56" s="1">
        <f t="shared" si="0"/>
        <v>46</v>
      </c>
      <c r="AI56" s="16" t="e">
        <f>INDEX(matrix4,AG56,AD55)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9" ref="AY56:BI56">IF($AJ56=1,AM55,F56-$AI56*AM55)</f>
        <v>#VALUE!</v>
      </c>
      <c r="AZ56" t="e">
        <f t="shared" si="69"/>
        <v>#VALUE!</v>
      </c>
      <c r="BA56" t="e">
        <f t="shared" si="69"/>
        <v>#VALUE!</v>
      </c>
      <c r="BB56" t="e">
        <f t="shared" si="69"/>
        <v>#VALUE!</v>
      </c>
      <c r="BC56" t="e">
        <f t="shared" si="69"/>
        <v>#VALUE!</v>
      </c>
      <c r="BD56" t="e">
        <f t="shared" si="69"/>
        <v>#VALUE!</v>
      </c>
      <c r="BE56" t="e">
        <f t="shared" si="69"/>
        <v>#VALUE!</v>
      </c>
      <c r="BF56" t="e">
        <f t="shared" si="69"/>
        <v>#VALUE!</v>
      </c>
      <c r="BG56" t="e">
        <f t="shared" si="69"/>
        <v>#VALUE!</v>
      </c>
      <c r="BH56" t="e">
        <f t="shared" si="69"/>
        <v>#VALUE!</v>
      </c>
      <c r="BI56" t="e">
        <f t="shared" si="69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70" ref="F59:N59">IF($D55&gt;0,AY53," ")</f>
        <v> </v>
      </c>
      <c r="G59" s="11" t="str">
        <f t="shared" si="70"/>
        <v> </v>
      </c>
      <c r="H59" s="11" t="str">
        <f t="shared" si="70"/>
        <v> </v>
      </c>
      <c r="I59" s="11" t="str">
        <f t="shared" si="70"/>
        <v> </v>
      </c>
      <c r="J59" s="11" t="str">
        <f t="shared" si="70"/>
        <v> </v>
      </c>
      <c r="K59" s="11" t="str">
        <f t="shared" si="70"/>
        <v> </v>
      </c>
      <c r="L59" s="11" t="str">
        <f t="shared" si="70"/>
        <v> </v>
      </c>
      <c r="M59" s="12" t="str">
        <f t="shared" si="70"/>
        <v> </v>
      </c>
      <c r="N59" s="13" t="str">
        <f t="shared" si="70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INDEX(matrix4,AG59,AD61)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1" ref="AY59:BI59">IF($AJ59=1,AM61,F59-$AI59*AM61)</f>
        <v>#VALUE!</v>
      </c>
      <c r="AZ59" t="e">
        <f t="shared" si="71"/>
        <v>#VALUE!</v>
      </c>
      <c r="BA59" t="e">
        <f t="shared" si="71"/>
        <v>#VALUE!</v>
      </c>
      <c r="BB59" t="e">
        <f t="shared" si="71"/>
        <v>#VALUE!</v>
      </c>
      <c r="BC59" t="e">
        <f t="shared" si="71"/>
        <v>#VALUE!</v>
      </c>
      <c r="BD59" t="e">
        <f t="shared" si="71"/>
        <v>#VALUE!</v>
      </c>
      <c r="BE59" t="e">
        <f t="shared" si="71"/>
        <v>#VALUE!</v>
      </c>
      <c r="BF59" t="e">
        <f t="shared" si="71"/>
        <v>#VALUE!</v>
      </c>
      <c r="BG59" t="e">
        <f t="shared" si="71"/>
        <v>#VALUE!</v>
      </c>
      <c r="BH59" t="e">
        <f t="shared" si="71"/>
        <v>#VALUE!</v>
      </c>
      <c r="BI59" t="e">
        <f t="shared" si="71"/>
        <v>#VALUE!</v>
      </c>
    </row>
    <row r="60" spans="2:61" ht="13.5" thickBot="1">
      <c r="B60"/>
      <c r="C60"/>
      <c r="D60"/>
      <c r="E60"/>
      <c r="F60" s="16" t="str">
        <f aca="true" t="shared" si="72" ref="F60:N60">IF($D55&gt;0,AY54," ")</f>
        <v> </v>
      </c>
      <c r="G60" s="16" t="str">
        <f t="shared" si="72"/>
        <v> </v>
      </c>
      <c r="H60" s="16" t="str">
        <f t="shared" si="72"/>
        <v> </v>
      </c>
      <c r="I60" s="16" t="str">
        <f t="shared" si="72"/>
        <v> </v>
      </c>
      <c r="J60" s="16" t="str">
        <f t="shared" si="72"/>
        <v> </v>
      </c>
      <c r="K60" s="16" t="str">
        <f t="shared" si="72"/>
        <v> </v>
      </c>
      <c r="L60" s="16" t="str">
        <f t="shared" si="72"/>
        <v> </v>
      </c>
      <c r="M60" s="20" t="str">
        <f t="shared" si="72"/>
        <v> </v>
      </c>
      <c r="N60" s="13" t="str">
        <f t="shared" si="72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INDEX(matrix4,AG60,AD61)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3" ref="AY60:BI60">IF($AJ60=1,AM61,F60-$AI60*AM61)</f>
        <v>#VALUE!</v>
      </c>
      <c r="AZ60" t="e">
        <f t="shared" si="73"/>
        <v>#VALUE!</v>
      </c>
      <c r="BA60" t="e">
        <f t="shared" si="73"/>
        <v>#VALUE!</v>
      </c>
      <c r="BB60" t="e">
        <f t="shared" si="73"/>
        <v>#VALUE!</v>
      </c>
      <c r="BC60" t="e">
        <f t="shared" si="73"/>
        <v>#VALUE!</v>
      </c>
      <c r="BD60" t="e">
        <f t="shared" si="73"/>
        <v>#VALUE!</v>
      </c>
      <c r="BE60" t="e">
        <f t="shared" si="73"/>
        <v>#VALUE!</v>
      </c>
      <c r="BF60" t="e">
        <f t="shared" si="73"/>
        <v>#VALUE!</v>
      </c>
      <c r="BG60" t="e">
        <f t="shared" si="73"/>
        <v>#VALUE!</v>
      </c>
      <c r="BH60" t="e">
        <f t="shared" si="73"/>
        <v>#VALUE!</v>
      </c>
      <c r="BI60" t="e">
        <f t="shared" si="73"/>
        <v>#VALUE!</v>
      </c>
    </row>
    <row r="61" spans="2:61" ht="13.5" thickBot="1">
      <c r="B61" s="17"/>
      <c r="D61" s="17"/>
      <c r="E61"/>
      <c r="F61" s="16" t="str">
        <f aca="true" t="shared" si="74" ref="F61:N61">IF($D55&gt;0,AY55," ")</f>
        <v> </v>
      </c>
      <c r="G61" s="16" t="str">
        <f t="shared" si="74"/>
        <v> </v>
      </c>
      <c r="H61" s="16" t="str">
        <f t="shared" si="74"/>
        <v> </v>
      </c>
      <c r="I61" s="16" t="str">
        <f t="shared" si="74"/>
        <v> </v>
      </c>
      <c r="J61" s="16" t="str">
        <f t="shared" si="74"/>
        <v> </v>
      </c>
      <c r="K61" s="16" t="str">
        <f t="shared" si="74"/>
        <v> </v>
      </c>
      <c r="L61" s="16" t="str">
        <f t="shared" si="74"/>
        <v> </v>
      </c>
      <c r="M61" s="20" t="str">
        <f t="shared" si="74"/>
        <v> </v>
      </c>
      <c r="N61" s="13" t="str">
        <f t="shared" si="74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INDEX(matrix4,AG61,AD61)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5" ref="AM61:AW61">SUMPRODUCT($AK59:$AK62,F59:F62)</f>
        <v>0</v>
      </c>
      <c r="AN61" s="16">
        <f t="shared" si="75"/>
        <v>0</v>
      </c>
      <c r="AO61" s="16">
        <f t="shared" si="75"/>
        <v>0</v>
      </c>
      <c r="AP61" s="16">
        <f t="shared" si="75"/>
        <v>0</v>
      </c>
      <c r="AQ61" s="16">
        <f t="shared" si="75"/>
        <v>0</v>
      </c>
      <c r="AR61" s="16">
        <f t="shared" si="75"/>
        <v>0</v>
      </c>
      <c r="AS61" s="16">
        <f t="shared" si="75"/>
        <v>0</v>
      </c>
      <c r="AT61" s="16">
        <f t="shared" si="75"/>
        <v>0</v>
      </c>
      <c r="AU61" s="16">
        <f t="shared" si="75"/>
        <v>0</v>
      </c>
      <c r="AV61" s="16">
        <f t="shared" si="75"/>
        <v>0</v>
      </c>
      <c r="AW61" s="16">
        <f t="shared" si="75"/>
        <v>0</v>
      </c>
      <c r="AY61" t="e">
        <f aca="true" t="shared" si="76" ref="AY61:BI61">IF($AJ61=1,AM61,F61-$AI61*AM61)</f>
        <v>#VALUE!</v>
      </c>
      <c r="AZ61" t="e">
        <f t="shared" si="76"/>
        <v>#VALUE!</v>
      </c>
      <c r="BA61" t="e">
        <f t="shared" si="76"/>
        <v>#VALUE!</v>
      </c>
      <c r="BB61" t="e">
        <f t="shared" si="76"/>
        <v>#VALUE!</v>
      </c>
      <c r="BC61" t="e">
        <f t="shared" si="76"/>
        <v>#VALUE!</v>
      </c>
      <c r="BD61" t="e">
        <f t="shared" si="76"/>
        <v>#VALUE!</v>
      </c>
      <c r="BE61" t="e">
        <f t="shared" si="76"/>
        <v>#VALUE!</v>
      </c>
      <c r="BF61" t="e">
        <f t="shared" si="76"/>
        <v>#VALUE!</v>
      </c>
      <c r="BG61" t="e">
        <f t="shared" si="76"/>
        <v>#VALUE!</v>
      </c>
      <c r="BH61" t="e">
        <f t="shared" si="76"/>
        <v>#VALUE!</v>
      </c>
      <c r="BI61" t="e">
        <f t="shared" si="76"/>
        <v>#VALUE!</v>
      </c>
    </row>
    <row r="62" spans="2:61" ht="12.75">
      <c r="B62"/>
      <c r="C62"/>
      <c r="D62"/>
      <c r="E62"/>
      <c r="F62" s="16" t="str">
        <f aca="true" t="shared" si="77" ref="F62:N62">IF($D55&gt;0,AY56," ")</f>
        <v> </v>
      </c>
      <c r="G62" s="16" t="str">
        <f t="shared" si="77"/>
        <v> </v>
      </c>
      <c r="H62" s="16" t="str">
        <f t="shared" si="77"/>
        <v> </v>
      </c>
      <c r="I62" s="16" t="str">
        <f t="shared" si="77"/>
        <v> </v>
      </c>
      <c r="J62" s="16" t="str">
        <f t="shared" si="77"/>
        <v> </v>
      </c>
      <c r="K62" s="16" t="str">
        <f t="shared" si="77"/>
        <v> </v>
      </c>
      <c r="L62" s="16" t="str">
        <f t="shared" si="77"/>
        <v> </v>
      </c>
      <c r="M62" s="20" t="str">
        <f t="shared" si="77"/>
        <v> </v>
      </c>
      <c r="N62" s="13" t="str">
        <f t="shared" si="77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INDEX(matrix4,AG62,AD61)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8" ref="AY62:BI62">IF($AJ62=1,AM61,F62-$AI62*AM61)</f>
        <v>#VALUE!</v>
      </c>
      <c r="AZ62" t="e">
        <f t="shared" si="78"/>
        <v>#VALUE!</v>
      </c>
      <c r="BA62" t="e">
        <f t="shared" si="78"/>
        <v>#VALUE!</v>
      </c>
      <c r="BB62" t="e">
        <f t="shared" si="78"/>
        <v>#VALUE!</v>
      </c>
      <c r="BC62" t="e">
        <f t="shared" si="78"/>
        <v>#VALUE!</v>
      </c>
      <c r="BD62" t="e">
        <f t="shared" si="78"/>
        <v>#VALUE!</v>
      </c>
      <c r="BE62" t="e">
        <f t="shared" si="78"/>
        <v>#VALUE!</v>
      </c>
      <c r="BF62" t="e">
        <f t="shared" si="78"/>
        <v>#VALUE!</v>
      </c>
      <c r="BG62" t="e">
        <f t="shared" si="78"/>
        <v>#VALUE!</v>
      </c>
      <c r="BH62" t="e">
        <f t="shared" si="78"/>
        <v>#VALUE!</v>
      </c>
      <c r="BI62" t="e">
        <f t="shared" si="78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9" ref="F65:N65">IF($D61&gt;0,AY59," ")</f>
        <v> </v>
      </c>
      <c r="G65" s="11" t="str">
        <f t="shared" si="79"/>
        <v> </v>
      </c>
      <c r="H65" s="11" t="str">
        <f t="shared" si="79"/>
        <v> </v>
      </c>
      <c r="I65" s="11" t="str">
        <f t="shared" si="79"/>
        <v> </v>
      </c>
      <c r="J65" s="11" t="str">
        <f t="shared" si="79"/>
        <v> </v>
      </c>
      <c r="K65" s="11" t="str">
        <f t="shared" si="79"/>
        <v> </v>
      </c>
      <c r="L65" s="11" t="str">
        <f t="shared" si="79"/>
        <v> </v>
      </c>
      <c r="M65" s="12" t="str">
        <f t="shared" si="79"/>
        <v> </v>
      </c>
      <c r="N65" s="13" t="str">
        <f t="shared" si="79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80" ref="F66:N66">IF($D61&gt;0,AY60," ")</f>
        <v> </v>
      </c>
      <c r="G66" s="16" t="str">
        <f t="shared" si="80"/>
        <v> </v>
      </c>
      <c r="H66" s="16" t="str">
        <f t="shared" si="80"/>
        <v> </v>
      </c>
      <c r="I66" s="16" t="str">
        <f t="shared" si="80"/>
        <v> </v>
      </c>
      <c r="J66" s="16" t="str">
        <f t="shared" si="80"/>
        <v> </v>
      </c>
      <c r="K66" s="16" t="str">
        <f t="shared" si="80"/>
        <v> </v>
      </c>
      <c r="L66" s="16" t="str">
        <f t="shared" si="80"/>
        <v> </v>
      </c>
      <c r="M66" s="20" t="str">
        <f t="shared" si="80"/>
        <v> </v>
      </c>
      <c r="N66" s="13" t="str">
        <f t="shared" si="80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1" ref="F67:N67">IF($D61&gt;0,AY61," ")</f>
        <v> </v>
      </c>
      <c r="G67" s="16" t="str">
        <f t="shared" si="81"/>
        <v> </v>
      </c>
      <c r="H67" s="16" t="str">
        <f t="shared" si="81"/>
        <v> </v>
      </c>
      <c r="I67" s="16" t="str">
        <f t="shared" si="81"/>
        <v> </v>
      </c>
      <c r="J67" s="16" t="str">
        <f t="shared" si="81"/>
        <v> </v>
      </c>
      <c r="K67" s="16" t="str">
        <f t="shared" si="81"/>
        <v> </v>
      </c>
      <c r="L67" s="16" t="str">
        <f t="shared" si="81"/>
        <v> </v>
      </c>
      <c r="M67" s="20" t="str">
        <f t="shared" si="81"/>
        <v> </v>
      </c>
      <c r="N67" s="13" t="str">
        <f t="shared" si="81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2" ref="F68:N68">IF($D61&gt;0,AY62," ")</f>
        <v> </v>
      </c>
      <c r="G68" s="16" t="str">
        <f t="shared" si="82"/>
        <v> </v>
      </c>
      <c r="H68" s="16" t="str">
        <f t="shared" si="82"/>
        <v> </v>
      </c>
      <c r="I68" s="16" t="str">
        <f t="shared" si="82"/>
        <v> </v>
      </c>
      <c r="J68" s="16" t="str">
        <f t="shared" si="82"/>
        <v> </v>
      </c>
      <c r="K68" s="16" t="str">
        <f t="shared" si="82"/>
        <v> </v>
      </c>
      <c r="L68" s="16" t="str">
        <f t="shared" si="82"/>
        <v> </v>
      </c>
      <c r="M68" s="20" t="str">
        <f t="shared" si="82"/>
        <v> </v>
      </c>
      <c r="N68" s="13" t="str">
        <f t="shared" si="82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3" ref="F71:N71">IF($D67&gt;0,AY65," ")</f>
        <v> </v>
      </c>
      <c r="G71" s="11" t="str">
        <f t="shared" si="83"/>
        <v> </v>
      </c>
      <c r="H71" s="11" t="str">
        <f t="shared" si="83"/>
        <v> </v>
      </c>
      <c r="I71" s="11" t="str">
        <f t="shared" si="83"/>
        <v> </v>
      </c>
      <c r="J71" s="11" t="str">
        <f t="shared" si="83"/>
        <v> </v>
      </c>
      <c r="K71" s="11" t="str">
        <f t="shared" si="83"/>
        <v> </v>
      </c>
      <c r="L71" s="11" t="str">
        <f t="shared" si="83"/>
        <v> </v>
      </c>
      <c r="M71" s="12" t="str">
        <f t="shared" si="83"/>
        <v> </v>
      </c>
      <c r="N71" s="13" t="str">
        <f t="shared" si="83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4" ref="F72:N72">IF($D67&gt;0,AY66," ")</f>
        <v> </v>
      </c>
      <c r="G72" s="16" t="str">
        <f t="shared" si="84"/>
        <v> </v>
      </c>
      <c r="H72" s="16" t="str">
        <f t="shared" si="84"/>
        <v> </v>
      </c>
      <c r="I72" s="16" t="str">
        <f t="shared" si="84"/>
        <v> </v>
      </c>
      <c r="J72" s="16" t="str">
        <f t="shared" si="84"/>
        <v> </v>
      </c>
      <c r="K72" s="16" t="str">
        <f t="shared" si="84"/>
        <v> </v>
      </c>
      <c r="L72" s="16" t="str">
        <f t="shared" si="84"/>
        <v> </v>
      </c>
      <c r="M72" s="20" t="str">
        <f t="shared" si="84"/>
        <v> </v>
      </c>
      <c r="N72" s="13" t="str">
        <f t="shared" si="84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5" ref="F73:N73">IF($D67&gt;0,AY67," ")</f>
        <v> </v>
      </c>
      <c r="G73" s="16" t="str">
        <f t="shared" si="85"/>
        <v> </v>
      </c>
      <c r="H73" s="16" t="str">
        <f t="shared" si="85"/>
        <v> </v>
      </c>
      <c r="I73" s="16" t="str">
        <f t="shared" si="85"/>
        <v> </v>
      </c>
      <c r="J73" s="16" t="str">
        <f t="shared" si="85"/>
        <v> </v>
      </c>
      <c r="K73" s="16" t="str">
        <f t="shared" si="85"/>
        <v> </v>
      </c>
      <c r="L73" s="16" t="str">
        <f t="shared" si="85"/>
        <v> </v>
      </c>
      <c r="M73" s="20" t="str">
        <f t="shared" si="85"/>
        <v> </v>
      </c>
      <c r="N73" s="13" t="str">
        <f t="shared" si="85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6" ref="F74:N74">IF($D67&gt;0,AY68," ")</f>
        <v> </v>
      </c>
      <c r="G74" s="16" t="str">
        <f t="shared" si="86"/>
        <v> </v>
      </c>
      <c r="H74" s="16" t="str">
        <f t="shared" si="86"/>
        <v> </v>
      </c>
      <c r="I74" s="16" t="str">
        <f t="shared" si="86"/>
        <v> </v>
      </c>
      <c r="J74" s="16" t="str">
        <f t="shared" si="86"/>
        <v> </v>
      </c>
      <c r="K74" s="16" t="str">
        <f t="shared" si="86"/>
        <v> </v>
      </c>
      <c r="L74" s="16" t="str">
        <f t="shared" si="86"/>
        <v> </v>
      </c>
      <c r="M74" s="20" t="str">
        <f t="shared" si="86"/>
        <v> </v>
      </c>
      <c r="N74" s="13" t="str">
        <f t="shared" si="86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26</v>
      </c>
      <c r="X100" s="23" t="s">
        <v>42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14</v>
      </c>
      <c r="X101" s="23"/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15</v>
      </c>
      <c r="X102" s="23" t="s">
        <v>16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 t="s">
        <v>59</v>
      </c>
      <c r="X103" s="23" t="s">
        <v>17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/>
      <c r="X104" s="23" t="s">
        <v>18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 t="s">
        <v>100</v>
      </c>
      <c r="X105" s="23" t="s">
        <v>37</v>
      </c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38</v>
      </c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 t="s">
        <v>39</v>
      </c>
      <c r="X107" s="23" t="s">
        <v>40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41</v>
      </c>
      <c r="X108" s="24" t="s">
        <v>126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 t="s">
        <v>58</v>
      </c>
      <c r="X109" s="23" t="s">
        <v>131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 t="s">
        <v>132</v>
      </c>
      <c r="X110" s="23" t="s">
        <v>35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 t="s">
        <v>33</v>
      </c>
      <c r="X111" s="23" t="s">
        <v>98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 t="s">
        <v>99</v>
      </c>
      <c r="X112" s="23" t="s">
        <v>139</v>
      </c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 t="s">
        <v>22</v>
      </c>
      <c r="X113" s="23" t="s">
        <v>23</v>
      </c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140</v>
      </c>
      <c r="X114" s="23" t="s">
        <v>141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3" t="s">
        <v>142</v>
      </c>
      <c r="X115" s="23" t="s">
        <v>25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3" t="s">
        <v>24</v>
      </c>
      <c r="X116" s="23" t="s">
        <v>143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3" t="s">
        <v>20</v>
      </c>
      <c r="X117" s="24" t="s">
        <v>126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126</v>
      </c>
      <c r="X118" s="24" t="s">
        <v>126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126</v>
      </c>
      <c r="X119" s="24" t="s">
        <v>126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126</v>
      </c>
      <c r="X120" s="24" t="s">
        <v>126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126</v>
      </c>
      <c r="X121" s="24" t="s">
        <v>126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126</v>
      </c>
      <c r="X122" s="24" t="s">
        <v>126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126</v>
      </c>
      <c r="X123" s="24" t="s">
        <v>126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126</v>
      </c>
      <c r="X124" s="24" t="s">
        <v>126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126</v>
      </c>
      <c r="X125" s="24" t="s">
        <v>126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126</v>
      </c>
      <c r="X126" s="24" t="s">
        <v>126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126</v>
      </c>
      <c r="X127" s="24" t="s">
        <v>126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126</v>
      </c>
      <c r="X128" s="24" t="s">
        <v>126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126</v>
      </c>
      <c r="X129" s="24" t="s">
        <v>126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126</v>
      </c>
      <c r="X130" s="24" t="s">
        <v>126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126</v>
      </c>
      <c r="X131" s="24" t="s">
        <v>126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126</v>
      </c>
      <c r="X132" s="24" t="s">
        <v>126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126</v>
      </c>
      <c r="X133" s="24" t="s">
        <v>126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126</v>
      </c>
      <c r="X134" s="24" t="s">
        <v>126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126</v>
      </c>
      <c r="X135" s="24" t="s">
        <v>126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126</v>
      </c>
      <c r="X136" s="24" t="s">
        <v>126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126</v>
      </c>
      <c r="X137" s="24" t="s">
        <v>126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126</v>
      </c>
      <c r="X138" s="24" t="s">
        <v>126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126</v>
      </c>
      <c r="X139" s="24" t="s">
        <v>126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126</v>
      </c>
      <c r="X140" s="24" t="s">
        <v>126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126</v>
      </c>
      <c r="X141" s="24" t="s">
        <v>126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126</v>
      </c>
      <c r="X142" s="24" t="s">
        <v>126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126</v>
      </c>
      <c r="X143" s="24" t="s">
        <v>126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126</v>
      </c>
      <c r="X144" s="24" t="s">
        <v>126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126</v>
      </c>
      <c r="X145" s="24" t="s">
        <v>126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126</v>
      </c>
      <c r="X146" s="24" t="s">
        <v>126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126</v>
      </c>
      <c r="X147" s="24" t="s">
        <v>126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126</v>
      </c>
      <c r="X148" s="24" t="s">
        <v>126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126</v>
      </c>
      <c r="X149" s="24" t="s">
        <v>126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8" operator="between" stopIfTrue="1">
      <formula>-0.000001</formula>
      <formula>0.0000001</formula>
    </cfRule>
  </conditionalFormatting>
  <conditionalFormatting sqref="K3:P7 C3:H7">
    <cfRule type="cellIs" priority="2" dxfId="19" operator="equal" stopIfTrue="1">
      <formula>0</formula>
    </cfRule>
  </conditionalFormatting>
  <printOptions/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Orlin</dc:creator>
  <cp:keywords/>
  <dc:description/>
  <cp:lastModifiedBy>James Orlin</cp:lastModifiedBy>
  <dcterms:created xsi:type="dcterms:W3CDTF">2010-02-12T19:22:24Z</dcterms:created>
  <dcterms:modified xsi:type="dcterms:W3CDTF">2013-02-20T16:08:16Z</dcterms:modified>
  <cp:category/>
  <cp:version/>
  <cp:contentType/>
  <cp:contentStatus/>
</cp:coreProperties>
</file>