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<sst xmlns="http://schemas.openxmlformats.org/spreadsheetml/2006/main" count="10" uniqueCount="10">
  <si>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obs p(x)</t>
  </si>
  <si>
    <t>obs frequency</t>
  </si>
  <si>
    <t>no. of success</t>
  </si>
  <si>
    <t>bin frequency</t>
  </si>
  <si>
    <t>bin p(x)</t>
  </si>
  <si>
    <t>obs mean</t>
  </si>
  <si>
    <t>bin mean</t>
  </si>
  <si>
    <t>obs P</t>
  </si>
  <si>
    <t>bin P</t>
  </si>
  <si>
    <t>exp freq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</si>
</sst>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00390625" style="1" customWidth="1"/>
    <col min="2" max="2" width="12.57421875" style="0" bestFit="1" customWidth="1"/>
    <col min="3" max="3" width="10.57421875" style="0" bestFit="1" customWidth="1"/>
    <col min="4" max="4" width="11.57421875" style="0" bestFit="1" customWidth="1"/>
    <col min="5" max="11" width="12.57421875" style="0" bestFit="1" customWidth="1"/>
    <col min="12" max="13" width="11.57421875" style="0" bestFit="1" customWidth="1"/>
    <col min="14" max="14" width="10.57421875" style="0" bestFit="1" customWidth="1"/>
  </cols>
  <sheetData>
    <row r="1" spans="1:14" s="1" customFormat="1" ht="12.75">
      <c r="A1" s="1" t="s">
        <v>2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</row>
    <row r="2" spans="1:15" ht="12.75">
      <c r="A2" s="1" t="s">
        <v>1</v>
      </c>
      <c r="B2">
        <v>0</v>
      </c>
      <c r="C2">
        <v>7</v>
      </c>
      <c r="D2">
        <v>60</v>
      </c>
      <c r="E2">
        <v>198</v>
      </c>
      <c r="F2">
        <v>430</v>
      </c>
      <c r="G2">
        <v>731</v>
      </c>
      <c r="H2">
        <v>948</v>
      </c>
      <c r="I2">
        <v>847</v>
      </c>
      <c r="J2">
        <v>536</v>
      </c>
      <c r="K2">
        <v>257</v>
      </c>
      <c r="L2">
        <v>71</v>
      </c>
      <c r="M2">
        <v>11</v>
      </c>
      <c r="N2">
        <v>0</v>
      </c>
      <c r="O2">
        <v>4096</v>
      </c>
    </row>
    <row r="3" spans="1:14" ht="12.75">
      <c r="A3" s="1" t="s">
        <v>0</v>
      </c>
      <c r="B3">
        <f>B2/4096</f>
        <v>0</v>
      </c>
      <c r="C3">
        <f aca="true" t="shared" si="0" ref="C3:N3">C2/4096</f>
        <v>0.001708984375</v>
      </c>
      <c r="D3">
        <f t="shared" si="0"/>
        <v>0.0146484375</v>
      </c>
      <c r="E3">
        <f t="shared" si="0"/>
        <v>0.04833984375</v>
      </c>
      <c r="F3">
        <f t="shared" si="0"/>
        <v>0.10498046875</v>
      </c>
      <c r="G3">
        <f t="shared" si="0"/>
        <v>0.178466796875</v>
      </c>
      <c r="H3">
        <f t="shared" si="0"/>
        <v>0.2314453125</v>
      </c>
      <c r="I3">
        <f t="shared" si="0"/>
        <v>0.206787109375</v>
      </c>
      <c r="J3">
        <f t="shared" si="0"/>
        <v>0.130859375</v>
      </c>
      <c r="K3">
        <f t="shared" si="0"/>
        <v>0.062744140625</v>
      </c>
      <c r="L3">
        <f t="shared" si="0"/>
        <v>0.017333984375</v>
      </c>
      <c r="M3">
        <f t="shared" si="0"/>
        <v>0.002685546875</v>
      </c>
      <c r="N3">
        <f t="shared" si="0"/>
        <v>0</v>
      </c>
    </row>
    <row r="4" spans="1:15" ht="12.75">
      <c r="A4" s="1" t="s">
        <v>5</v>
      </c>
      <c r="B4">
        <f>B1*B3</f>
        <v>0</v>
      </c>
      <c r="C4">
        <f aca="true" t="shared" si="1" ref="C4:N4">C1*C3</f>
        <v>0.001708984375</v>
      </c>
      <c r="D4">
        <f t="shared" si="1"/>
        <v>0.029296875</v>
      </c>
      <c r="E4">
        <f t="shared" si="1"/>
        <v>0.14501953125</v>
      </c>
      <c r="F4">
        <f t="shared" si="1"/>
        <v>0.419921875</v>
      </c>
      <c r="G4">
        <f t="shared" si="1"/>
        <v>0.892333984375</v>
      </c>
      <c r="H4">
        <f t="shared" si="1"/>
        <v>1.388671875</v>
      </c>
      <c r="I4">
        <f t="shared" si="1"/>
        <v>1.447509765625</v>
      </c>
      <c r="J4">
        <f t="shared" si="1"/>
        <v>1.046875</v>
      </c>
      <c r="K4">
        <f t="shared" si="1"/>
        <v>0.564697265625</v>
      </c>
      <c r="L4">
        <f t="shared" si="1"/>
        <v>0.17333984375</v>
      </c>
      <c r="M4">
        <f t="shared" si="1"/>
        <v>0.029541015625</v>
      </c>
      <c r="N4">
        <f t="shared" si="1"/>
        <v>0</v>
      </c>
      <c r="O4">
        <f>SUM(B4:N4)</f>
        <v>6.138916015625</v>
      </c>
    </row>
    <row r="5" spans="1:14" ht="12.75">
      <c r="A5" s="1" t="s">
        <v>3</v>
      </c>
      <c r="B5">
        <v>1</v>
      </c>
      <c r="C5">
        <v>12</v>
      </c>
      <c r="D5">
        <v>66</v>
      </c>
      <c r="E5">
        <v>220</v>
      </c>
      <c r="F5">
        <v>495</v>
      </c>
      <c r="G5">
        <v>792</v>
      </c>
      <c r="H5">
        <v>924</v>
      </c>
      <c r="I5">
        <v>792</v>
      </c>
      <c r="J5">
        <v>495</v>
      </c>
      <c r="K5">
        <v>220</v>
      </c>
      <c r="L5">
        <v>66</v>
      </c>
      <c r="M5">
        <v>12</v>
      </c>
      <c r="N5">
        <v>1</v>
      </c>
    </row>
    <row r="6" spans="1:14" ht="12.75">
      <c r="A6" s="1" t="s">
        <v>4</v>
      </c>
      <c r="B6">
        <f>B5*0.5^12</f>
        <v>0.000244140625</v>
      </c>
      <c r="C6">
        <f aca="true" t="shared" si="2" ref="C6:N6">C5*0.5^12</f>
        <v>0.0029296875</v>
      </c>
      <c r="D6">
        <f t="shared" si="2"/>
        <v>0.01611328125</v>
      </c>
      <c r="E6">
        <f t="shared" si="2"/>
        <v>0.0537109375</v>
      </c>
      <c r="F6">
        <f t="shared" si="2"/>
        <v>0.120849609375</v>
      </c>
      <c r="G6">
        <f t="shared" si="2"/>
        <v>0.193359375</v>
      </c>
      <c r="H6">
        <f t="shared" si="2"/>
        <v>0.2255859375</v>
      </c>
      <c r="I6">
        <f t="shared" si="2"/>
        <v>0.193359375</v>
      </c>
      <c r="J6">
        <f t="shared" si="2"/>
        <v>0.120849609375</v>
      </c>
      <c r="K6">
        <f t="shared" si="2"/>
        <v>0.0537109375</v>
      </c>
      <c r="L6">
        <f t="shared" si="2"/>
        <v>0.01611328125</v>
      </c>
      <c r="M6">
        <f t="shared" si="2"/>
        <v>0.0029296875</v>
      </c>
      <c r="N6">
        <f t="shared" si="2"/>
        <v>0.000244140625</v>
      </c>
    </row>
    <row r="7" spans="1:15" ht="12.75">
      <c r="A7" s="1" t="s">
        <v>6</v>
      </c>
      <c r="B7">
        <f>B1*B6</f>
        <v>0</v>
      </c>
      <c r="C7">
        <f aca="true" t="shared" si="3" ref="C7:N7">C1*C6</f>
        <v>0.0029296875</v>
      </c>
      <c r="D7">
        <f t="shared" si="3"/>
        <v>0.0322265625</v>
      </c>
      <c r="E7">
        <f t="shared" si="3"/>
        <v>0.1611328125</v>
      </c>
      <c r="F7">
        <f t="shared" si="3"/>
        <v>0.4833984375</v>
      </c>
      <c r="G7">
        <f t="shared" si="3"/>
        <v>0.966796875</v>
      </c>
      <c r="H7">
        <f t="shared" si="3"/>
        <v>1.353515625</v>
      </c>
      <c r="I7">
        <f t="shared" si="3"/>
        <v>1.353515625</v>
      </c>
      <c r="J7">
        <f t="shared" si="3"/>
        <v>0.966796875</v>
      </c>
      <c r="K7">
        <f t="shared" si="3"/>
        <v>0.4833984375</v>
      </c>
      <c r="L7">
        <f t="shared" si="3"/>
        <v>0.1611328125</v>
      </c>
      <c r="M7">
        <f t="shared" si="3"/>
        <v>0.0322265625</v>
      </c>
      <c r="N7">
        <f t="shared" si="3"/>
        <v>0.0029296875</v>
      </c>
      <c r="O7">
        <f>SUM(B7:N7)</f>
        <v>6</v>
      </c>
    </row>
    <row r="8" spans="1:14" ht="12.75">
      <c r="A8" s="1" t="s">
        <v>9</v>
      </c>
      <c r="B8">
        <f>B5*0.511583^0*(1-0.511583)^12</f>
        <v>0.0001842846918465831</v>
      </c>
      <c r="C8">
        <f>C5*B12*(1-B12)^11</f>
        <v>0.002316289625769441</v>
      </c>
      <c r="D8">
        <f>D5*B12^2*(1-B12)^10</f>
        <v>0.013343859592099015</v>
      </c>
      <c r="E8">
        <f>E5*B12^3*(1-B12)^9</f>
        <v>0.04658929308758225</v>
      </c>
      <c r="F8">
        <f>F5*B12^4*(1-B12)^8</f>
        <v>0.10979803072777712</v>
      </c>
      <c r="G8">
        <f>G5*B12^5*(1-B12)^7</f>
        <v>0.18400958488662658</v>
      </c>
      <c r="H8">
        <f>H5*B12^6*(1-B12)^6</f>
        <v>0.22486048715614537</v>
      </c>
      <c r="I8">
        <f>I5*B12^7*(1-B12)^5</f>
        <v>0.2018795228485987</v>
      </c>
      <c r="J8">
        <f>J5*B12^8*(1-B12)^4</f>
        <v>0.13215944279640288</v>
      </c>
      <c r="K8">
        <f>K5*B12^9*(1-B12)^3</f>
        <v>0.0615235791637466</v>
      </c>
      <c r="L8">
        <f>L5*B12^10*(1-B12)^2</f>
        <v>0.019332532971484757</v>
      </c>
      <c r="M8">
        <f>M5*(B12)^11*(1-B12)^1</f>
        <v>0.0036817303876764728</v>
      </c>
      <c r="N8">
        <f>N5*B12^12</f>
        <v>0.00032136357347929635</v>
      </c>
    </row>
    <row r="9" spans="2:14" ht="12.75">
      <c r="B9" s="2">
        <f aca="true" t="shared" si="4" ref="B9:N9">B8*4096</f>
        <v>0.7548300978036043</v>
      </c>
      <c r="C9" s="2">
        <f t="shared" si="4"/>
        <v>9.48752230715163</v>
      </c>
      <c r="D9" s="2">
        <f t="shared" si="4"/>
        <v>54.656448889237566</v>
      </c>
      <c r="E9" s="2">
        <f t="shared" si="4"/>
        <v>190.8297444867369</v>
      </c>
      <c r="F9" s="2">
        <f t="shared" si="4"/>
        <v>449.7327338609751</v>
      </c>
      <c r="G9" s="2">
        <f t="shared" si="4"/>
        <v>753.7032596956225</v>
      </c>
      <c r="H9" s="2">
        <f t="shared" si="4"/>
        <v>921.0285553915714</v>
      </c>
      <c r="I9" s="2">
        <f t="shared" si="4"/>
        <v>826.8985255878603</v>
      </c>
      <c r="J9" s="2">
        <f t="shared" si="4"/>
        <v>541.3250776940662</v>
      </c>
      <c r="K9" s="2">
        <f t="shared" si="4"/>
        <v>252.00058025470608</v>
      </c>
      <c r="L9" s="2">
        <f t="shared" si="4"/>
        <v>79.18605505120156</v>
      </c>
      <c r="M9" s="2">
        <f t="shared" si="4"/>
        <v>15.080367667922832</v>
      </c>
      <c r="N9" s="2">
        <f t="shared" si="4"/>
        <v>1.3163051969711979</v>
      </c>
    </row>
    <row r="10" spans="2:15" ht="21" customHeight="1">
      <c r="B10">
        <f>(B9-B2)^2/B9</f>
        <v>0.7548300978036043</v>
      </c>
      <c r="C10">
        <f aca="true" t="shared" si="5" ref="C10:N10">(C9-C2)^2/C9</f>
        <v>0.652200545964743</v>
      </c>
      <c r="D10">
        <f t="shared" si="5"/>
        <v>0.5224184712620972</v>
      </c>
      <c r="E10">
        <f t="shared" si="5"/>
        <v>0.2694158830624708</v>
      </c>
      <c r="F10">
        <f t="shared" si="5"/>
        <v>0.8658048576656225</v>
      </c>
      <c r="G10">
        <f t="shared" si="5"/>
        <v>0.6838739174553019</v>
      </c>
      <c r="H10">
        <f t="shared" si="5"/>
        <v>0.7898330839006981</v>
      </c>
      <c r="I10">
        <f t="shared" si="5"/>
        <v>0.4886564203928734</v>
      </c>
      <c r="J10">
        <f t="shared" si="5"/>
        <v>0.05238340807825469</v>
      </c>
      <c r="K10">
        <f t="shared" si="5"/>
        <v>0.0991830961832397</v>
      </c>
      <c r="L10">
        <f t="shared" si="5"/>
        <v>0.8462537659941907</v>
      </c>
      <c r="M10">
        <f t="shared" si="5"/>
        <v>1.104044720397941</v>
      </c>
      <c r="N10">
        <f t="shared" si="5"/>
        <v>1.3163051969711979</v>
      </c>
      <c r="O10">
        <f>SUM(B10:N10)</f>
        <v>8.445203465132236</v>
      </c>
    </row>
    <row r="12" spans="1:2" ht="12.75">
      <c r="A12" s="1" t="s">
        <v>7</v>
      </c>
      <c r="B12">
        <f>6.139/12</f>
        <v>0.5115833333333334</v>
      </c>
    </row>
    <row r="13" spans="1:2" ht="12.75">
      <c r="A13" s="1" t="s">
        <v>8</v>
      </c>
      <c r="B13">
        <f>6/12</f>
        <v>0.5</v>
      </c>
    </row>
    <row r="15" spans="2:4" ht="12.75">
      <c r="B15">
        <f>B12*4096</f>
        <v>2095.4453333333336</v>
      </c>
      <c r="D15">
        <f>(0.5116*(1-0.5116)/12)*4096</f>
        <v>85.28740352</v>
      </c>
    </row>
    <row r="16" spans="2:4" ht="12.75">
      <c r="B16">
        <f>0.5*4096</f>
        <v>2048</v>
      </c>
      <c r="D16">
        <f>SQRT(D15)</f>
        <v>9.235117948353448</v>
      </c>
    </row>
    <row r="17" spans="2:4" ht="12.75">
      <c r="B17">
        <f>B15-B16</f>
        <v>47.445333333333565</v>
      </c>
      <c r="D17">
        <f>(B15-B16)/D16</f>
        <v>5.13749078232322</v>
      </c>
    </row>
    <row r="18" ht="12.75">
      <c r="B18">
        <f>SQRT(B13*(1-B13)*4096/12)</f>
        <v>9.237604307034012</v>
      </c>
    </row>
    <row r="19" ht="12.75">
      <c r="B19">
        <f>B17/B18</f>
        <v>5.136107994710936</v>
      </c>
    </row>
    <row r="22" ht="12.75">
      <c r="B22">
        <f>0.5*0.5*12</f>
        <v>3</v>
      </c>
    </row>
    <row r="23" ht="12.75">
      <c r="B23">
        <f>SQRT(3/4096)</f>
        <v>0.027063293868263706</v>
      </c>
    </row>
    <row r="24" ht="12.75">
      <c r="B24">
        <f>(6.139-6)/B23</f>
        <v>5.13610799471092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Kotori</dc:creator>
  <cp:keywords/>
  <dc:description/>
  <cp:lastModifiedBy>Kotori</cp:lastModifiedBy>
  <dcterms:created xsi:type="dcterms:W3CDTF">2003-11-12T04:03:01Z</dcterms:created>
  <dcterms:modified xsi:type="dcterms:W3CDTF">2003-11-21T02:03:44Z</dcterms:modified>
  <cp:category/>
  <cp:version/>
  <cp:contentType/>
  <cp:contentStatus/>
</cp:coreProperties>
</file>