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<sst xmlns="http://schemas.openxmlformats.org/spreadsheetml/2006/main" count="74" uniqueCount="69">
  <si>
    <t>lot</t>
  </si>
  <si>
    <t>wafer</t>
  </si>
  <si>
    <t>site</t>
  </si>
  <si>
    <t>rho</t>
  </si>
  <si>
    <t>S_L</t>
  </si>
  <si>
    <t>S_W</t>
  </si>
  <si>
    <t>S_S</t>
  </si>
  <si>
    <t>wafer_ave</t>
  </si>
  <si>
    <t>lot_ave</t>
  </si>
  <si>
    <t>mean</t>
  </si>
  <si>
    <t>var</t>
  </si>
  <si>
    <t>std</t>
  </si>
  <si>
    <t>S_D</t>
  </si>
  <si>
    <t>squared dev of point from grand ave</t>
  </si>
  <si>
    <t>sq dev of point from wafer ave</t>
  </si>
  <si>
    <t>sq dev of wafer ave from lot ave</t>
  </si>
  <si>
    <t>sq dev of lot ave from grand ave</t>
  </si>
  <si>
    <t>SS_D</t>
  </si>
  <si>
    <t>SS_L</t>
  </si>
  <si>
    <t>SS_W</t>
  </si>
  <si>
    <t>SS_S</t>
  </si>
  <si>
    <t>L=3</t>
  </si>
  <si>
    <t>W=2</t>
  </si>
  <si>
    <t>S=2</t>
  </si>
  <si>
    <t>ANOVA</t>
  </si>
  <si>
    <t>Lot</t>
  </si>
  <si>
    <t>Wafer</t>
  </si>
  <si>
    <t>Site</t>
  </si>
  <si>
    <t>C total</t>
  </si>
  <si>
    <t>d.o.f.</t>
  </si>
  <si>
    <t>L-1</t>
  </si>
  <si>
    <t>L(W-1)</t>
  </si>
  <si>
    <t>LW(S-1)</t>
  </si>
  <si>
    <t>LWS-1</t>
  </si>
  <si>
    <t>SS</t>
  </si>
  <si>
    <t>MS</t>
  </si>
  <si>
    <t>F</t>
  </si>
  <si>
    <t>p</t>
  </si>
  <si>
    <t>VARIANCE COMPONENTS</t>
  </si>
  <si>
    <t>Variation</t>
  </si>
  <si>
    <t># data</t>
  </si>
  <si>
    <t>Observed</t>
  </si>
  <si>
    <t>Estimated</t>
  </si>
  <si>
    <t>Source</t>
  </si>
  <si>
    <t>in SS</t>
  </si>
  <si>
    <t>Variance</t>
  </si>
  <si>
    <t>%  Var</t>
  </si>
  <si>
    <t>WAFER</t>
  </si>
  <si>
    <t xml:space="preserve">  By observed variance, we mean</t>
  </si>
  <si>
    <t>LOT</t>
  </si>
  <si>
    <t xml:space="preserve">  the MS *without* the multiplication</t>
  </si>
  <si>
    <t>TOTAL</t>
  </si>
  <si>
    <t xml:space="preserve">  by the number of points in the SS. </t>
  </si>
  <si>
    <t xml:space="preserve">  on which the MS of each constituent in MS is based.</t>
  </si>
  <si>
    <t>Interval Estimates</t>
  </si>
  <si>
    <t>alpha:</t>
  </si>
  <si>
    <t>LOWER</t>
  </si>
  <si>
    <t>POINT</t>
  </si>
  <si>
    <t>UPPER</t>
  </si>
  <si>
    <t>WAFER (wafer to wafer)</t>
  </si>
  <si>
    <t>LOT (lot to lot)</t>
  </si>
  <si>
    <t>SITE</t>
  </si>
  <si>
    <t>S</t>
  </si>
  <si>
    <t>WS</t>
  </si>
  <si>
    <t>LWS</t>
  </si>
  <si>
    <t>SITE (site to site)</t>
  </si>
  <si>
    <t>SLbar2</t>
  </si>
  <si>
    <t>w</t>
  </si>
  <si>
    <t xml:space="preserve">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</si>
</sst>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6">
      <selection activeCell="E53" sqref="E53"/>
    </sheetView>
  </sheetViews>
  <sheetFormatPr defaultColWidth="9.140625" defaultRowHeight="12.75"/>
  <cols>
    <col min="6" max="6" width="20.8515625" style="0" customWidth="1"/>
  </cols>
  <sheetData>
    <row r="1" spans="7:10" s="1" customFormat="1" ht="51">
      <c r="G1" s="1" t="s">
        <v>13</v>
      </c>
      <c r="H1" s="1" t="s">
        <v>16</v>
      </c>
      <c r="I1" s="1" t="s">
        <v>15</v>
      </c>
      <c r="J1" s="1" t="s">
        <v>14</v>
      </c>
    </row>
    <row r="2" spans="1:10" ht="12.75">
      <c r="A2" t="s">
        <v>0</v>
      </c>
      <c r="B2" t="s">
        <v>1</v>
      </c>
      <c r="C2" t="s">
        <v>2</v>
      </c>
      <c r="D2" t="s">
        <v>3</v>
      </c>
      <c r="E2" t="s">
        <v>7</v>
      </c>
      <c r="F2" t="s">
        <v>8</v>
      </c>
      <c r="G2" t="s">
        <v>12</v>
      </c>
      <c r="H2" t="s">
        <v>4</v>
      </c>
      <c r="I2" t="s">
        <v>5</v>
      </c>
      <c r="J2" t="s">
        <v>6</v>
      </c>
    </row>
    <row r="3" spans="1:10" ht="12.75">
      <c r="A3">
        <v>1</v>
      </c>
      <c r="B3">
        <v>1</v>
      </c>
      <c r="C3">
        <v>1</v>
      </c>
      <c r="D3">
        <v>4.289</v>
      </c>
      <c r="G3">
        <f>(D3-$D$17)^2</f>
        <v>0.0009765624999999445</v>
      </c>
      <c r="J3">
        <f>(D3-$E$4)^2</f>
        <v>0.0018922499999999888</v>
      </c>
    </row>
    <row r="4" spans="1:10" ht="12.75">
      <c r="A4">
        <v>1</v>
      </c>
      <c r="B4">
        <v>1</v>
      </c>
      <c r="C4">
        <v>2</v>
      </c>
      <c r="D4">
        <v>4.376</v>
      </c>
      <c r="E4">
        <f>AVERAGE(D3:D4)</f>
        <v>4.3325</v>
      </c>
      <c r="G4">
        <f aca="true" t="shared" si="0" ref="G4:G14">(D4-$D$17)^2</f>
        <v>0.0031080625000001697</v>
      </c>
      <c r="I4">
        <f>(E4-F6)^2</f>
        <v>0.0002030624999999901</v>
      </c>
      <c r="J4">
        <f>(D4-$E$4)^2</f>
        <v>0.0018922500000000662</v>
      </c>
    </row>
    <row r="5" spans="1:10" ht="12.75">
      <c r="A5">
        <v>1</v>
      </c>
      <c r="B5">
        <v>2</v>
      </c>
      <c r="C5">
        <v>1</v>
      </c>
      <c r="D5">
        <v>4.32</v>
      </c>
      <c r="G5">
        <f t="shared" si="0"/>
        <v>6.249999999926459E-08</v>
      </c>
      <c r="J5">
        <f>(D5-$E$6)^2</f>
        <v>0.0002560000000000005</v>
      </c>
    </row>
    <row r="6" spans="1:10" ht="12.75">
      <c r="A6">
        <v>1</v>
      </c>
      <c r="B6">
        <v>2</v>
      </c>
      <c r="C6">
        <v>2</v>
      </c>
      <c r="D6">
        <v>4.288</v>
      </c>
      <c r="E6">
        <f aca="true" t="shared" si="1" ref="E5:E14">AVERAGE(D5:D6)</f>
        <v>4.304</v>
      </c>
      <c r="F6">
        <f>AVERAGE(D3:D6)</f>
        <v>4.31825</v>
      </c>
      <c r="G6">
        <f t="shared" si="0"/>
        <v>0.001040062499999907</v>
      </c>
      <c r="H6">
        <f>(F6-D17)^2</f>
        <v>3.9999999999955664E-06</v>
      </c>
      <c r="I6">
        <f>(E6-F6)^2</f>
        <v>0.0002030624999999901</v>
      </c>
      <c r="J6">
        <f>(D6-$E$6)^2</f>
        <v>0.0002560000000000005</v>
      </c>
    </row>
    <row r="7" spans="1:10" ht="12.75">
      <c r="A7">
        <v>2</v>
      </c>
      <c r="B7">
        <v>1</v>
      </c>
      <c r="C7">
        <v>1</v>
      </c>
      <c r="D7">
        <v>4.149</v>
      </c>
      <c r="G7">
        <f t="shared" si="0"/>
        <v>0.029326562499999587</v>
      </c>
      <c r="J7">
        <f>(D7-$E$8)^2</f>
        <v>0.006006249999999951</v>
      </c>
    </row>
    <row r="8" spans="1:10" ht="12.75">
      <c r="A8">
        <v>2</v>
      </c>
      <c r="B8">
        <v>1</v>
      </c>
      <c r="C8">
        <v>2</v>
      </c>
      <c r="D8">
        <v>4.304</v>
      </c>
      <c r="E8">
        <f t="shared" si="1"/>
        <v>4.2265</v>
      </c>
      <c r="G8">
        <f t="shared" si="0"/>
        <v>0.00026406249999995265</v>
      </c>
      <c r="I8">
        <f>(E8-F10)^2</f>
        <v>0.0014822499999999983</v>
      </c>
      <c r="J8">
        <f>(D8-$E$8)^2</f>
        <v>0.006006250000000088</v>
      </c>
    </row>
    <row r="9" spans="1:10" ht="12.75">
      <c r="A9">
        <v>2</v>
      </c>
      <c r="B9">
        <v>2</v>
      </c>
      <c r="C9">
        <v>1</v>
      </c>
      <c r="D9">
        <v>4.384</v>
      </c>
      <c r="G9">
        <f t="shared" si="0"/>
        <v>0.004064062500000195</v>
      </c>
      <c r="J9">
        <f>(D9-$E$10)^2</f>
        <v>0.00648025000000011</v>
      </c>
    </row>
    <row r="10" spans="1:10" ht="12.75">
      <c r="A10">
        <v>2</v>
      </c>
      <c r="B10">
        <v>2</v>
      </c>
      <c r="C10">
        <v>2</v>
      </c>
      <c r="D10">
        <v>4.223</v>
      </c>
      <c r="E10">
        <f t="shared" si="1"/>
        <v>4.3035</v>
      </c>
      <c r="F10">
        <f>AVERAGE(D7:D10)</f>
        <v>4.265</v>
      </c>
      <c r="G10">
        <f t="shared" si="0"/>
        <v>0.009457562499999796</v>
      </c>
      <c r="H10">
        <f>(F10-D17)^2</f>
        <v>0.0030525624999999043</v>
      </c>
      <c r="I10">
        <f>(E10-F10)^2</f>
        <v>0.0014822499999999983</v>
      </c>
      <c r="J10">
        <f>(D10-$E$10)^2</f>
        <v>0.006480249999999967</v>
      </c>
    </row>
    <row r="11" spans="1:10" ht="12.75">
      <c r="A11">
        <v>3</v>
      </c>
      <c r="B11">
        <v>1</v>
      </c>
      <c r="C11">
        <v>1</v>
      </c>
      <c r="D11">
        <v>4.396</v>
      </c>
      <c r="G11">
        <f t="shared" si="0"/>
        <v>0.005738062500000166</v>
      </c>
      <c r="J11">
        <f>(D11-$E$12)^2</f>
        <v>0.0003062500000000025</v>
      </c>
    </row>
    <row r="12" spans="1:10" ht="12.75">
      <c r="A12">
        <v>3</v>
      </c>
      <c r="B12">
        <v>1</v>
      </c>
      <c r="C12">
        <v>2</v>
      </c>
      <c r="D12">
        <v>4.431</v>
      </c>
      <c r="E12">
        <f t="shared" si="1"/>
        <v>4.4135</v>
      </c>
      <c r="G12">
        <f t="shared" si="0"/>
        <v>0.012265562500000275</v>
      </c>
      <c r="I12">
        <f>(E12-F14)^2</f>
        <v>0.0012960000000000343</v>
      </c>
      <c r="J12">
        <f>(D12-$E$12)^2</f>
        <v>0.0003062500000000025</v>
      </c>
    </row>
    <row r="13" spans="1:10" ht="12.75">
      <c r="A13">
        <v>3</v>
      </c>
      <c r="B13">
        <v>2</v>
      </c>
      <c r="C13">
        <v>1</v>
      </c>
      <c r="D13">
        <v>4.404</v>
      </c>
      <c r="G13">
        <f t="shared" si="0"/>
        <v>0.007014062500000184</v>
      </c>
      <c r="J13">
        <f>(D13-$E$14)^2</f>
        <v>0.00390625</v>
      </c>
    </row>
    <row r="14" spans="1:10" ht="12.75">
      <c r="A14">
        <v>3</v>
      </c>
      <c r="B14">
        <v>2</v>
      </c>
      <c r="C14">
        <v>2</v>
      </c>
      <c r="D14">
        <v>4.279</v>
      </c>
      <c r="E14">
        <f t="shared" si="1"/>
        <v>4.3415</v>
      </c>
      <c r="F14">
        <f>AVERAGE(D11:D14)</f>
        <v>4.3774999999999995</v>
      </c>
      <c r="G14">
        <f t="shared" si="0"/>
        <v>0.001701562499999909</v>
      </c>
      <c r="H14">
        <f>(F14-D17)^2</f>
        <v>0.003277562500000079</v>
      </c>
      <c r="I14">
        <f>(E14-F14)^2</f>
        <v>0.0012959999999999704</v>
      </c>
      <c r="J14">
        <f>(D14-$E$14)^2</f>
        <v>0.00390625</v>
      </c>
    </row>
    <row r="17" spans="3:6" ht="12.75">
      <c r="C17" t="s">
        <v>9</v>
      </c>
      <c r="D17">
        <f>AVERAGE(D3:D14)</f>
        <v>4.320249999999999</v>
      </c>
      <c r="E17">
        <f>AVERAGE(E3:E14)</f>
        <v>4.32025</v>
      </c>
      <c r="F17">
        <f>AVERAGE(F3:F14)</f>
        <v>4.32025</v>
      </c>
    </row>
    <row r="18" spans="3:6" ht="12.75">
      <c r="C18" t="s">
        <v>10</v>
      </c>
      <c r="D18">
        <f>VAR(D3:D14)</f>
        <v>0.006814204545463554</v>
      </c>
      <c r="E18">
        <f>VAR(E3:E14)</f>
        <v>0.0037261750000000078</v>
      </c>
      <c r="F18">
        <f>VAR(F3:F14)</f>
        <v>0.0031670624999999893</v>
      </c>
    </row>
    <row r="19" spans="3:6" ht="12.75">
      <c r="C19" t="s">
        <v>11</v>
      </c>
      <c r="D19">
        <f>STDEV(D3:D14)</f>
        <v>0.08254819528895561</v>
      </c>
      <c r="E19">
        <f>STDEV(E3:E14)</f>
        <v>0.061042403294759025</v>
      </c>
      <c r="F19">
        <f>STDEV(F3:F14)</f>
        <v>0.05627666034867376</v>
      </c>
    </row>
    <row r="22" spans="6:7" ht="12.75">
      <c r="F22" t="s">
        <v>17</v>
      </c>
      <c r="G22">
        <f>SUM(G3:G14)</f>
        <v>0.07495625000000009</v>
      </c>
    </row>
    <row r="23" spans="3:8" ht="12.75">
      <c r="C23" t="s">
        <v>21</v>
      </c>
      <c r="F23" t="s">
        <v>18</v>
      </c>
      <c r="H23">
        <f>SUM(H6:H14)*4</f>
        <v>0.025336499999999915</v>
      </c>
    </row>
    <row r="24" spans="3:9" ht="12.75">
      <c r="C24" t="s">
        <v>22</v>
      </c>
      <c r="F24" t="s">
        <v>19</v>
      </c>
      <c r="I24">
        <f>SUM(I4:I14)*2</f>
        <v>0.011925249999999964</v>
      </c>
    </row>
    <row r="25" spans="3:10" ht="12.75">
      <c r="C25" t="s">
        <v>23</v>
      </c>
      <c r="F25" t="s">
        <v>20</v>
      </c>
      <c r="J25">
        <f>SUM(J3:J14)</f>
        <v>0.03769450000000017</v>
      </c>
    </row>
    <row r="29" ht="12.75">
      <c r="A29" t="s">
        <v>24</v>
      </c>
    </row>
    <row r="30" spans="2:7" ht="12.75">
      <c r="B30" t="s">
        <v>29</v>
      </c>
      <c r="D30" t="s">
        <v>34</v>
      </c>
      <c r="E30" t="s">
        <v>35</v>
      </c>
      <c r="F30" t="s">
        <v>36</v>
      </c>
      <c r="G30" t="s">
        <v>37</v>
      </c>
    </row>
    <row r="31" spans="1:7" ht="12.75">
      <c r="A31" t="s">
        <v>25</v>
      </c>
      <c r="B31" t="s">
        <v>30</v>
      </c>
      <c r="C31">
        <v>2</v>
      </c>
      <c r="D31">
        <f>H23</f>
        <v>0.025336499999999915</v>
      </c>
      <c r="E31">
        <f>D31/C31</f>
        <v>0.012668249999999957</v>
      </c>
      <c r="F31">
        <f>E31/E32</f>
        <v>3.186914320454497</v>
      </c>
      <c r="G31">
        <f>FDIST(F31,C31,C32)</f>
        <v>0.18105326746678344</v>
      </c>
    </row>
    <row r="32" spans="1:7" ht="12.75">
      <c r="A32" t="s">
        <v>26</v>
      </c>
      <c r="B32" t="s">
        <v>31</v>
      </c>
      <c r="C32">
        <v>3</v>
      </c>
      <c r="D32">
        <f>I24</f>
        <v>0.011925249999999964</v>
      </c>
      <c r="E32">
        <f>D32/C32</f>
        <v>0.003975083333333321</v>
      </c>
      <c r="F32">
        <f>E32/E33</f>
        <v>0.6327315656130156</v>
      </c>
      <c r="G32">
        <f>FDIST(F32,C32,C33)</f>
        <v>0.6204363288479806</v>
      </c>
    </row>
    <row r="33" spans="1:5" ht="12.75">
      <c r="A33" t="s">
        <v>27</v>
      </c>
      <c r="B33" t="s">
        <v>32</v>
      </c>
      <c r="C33">
        <v>6</v>
      </c>
      <c r="D33">
        <f>J25</f>
        <v>0.03769450000000017</v>
      </c>
      <c r="E33">
        <f>D33/C33</f>
        <v>0.006282416666666696</v>
      </c>
    </row>
    <row r="34" spans="1:5" ht="12.75">
      <c r="A34" t="s">
        <v>28</v>
      </c>
      <c r="B34" t="s">
        <v>33</v>
      </c>
      <c r="C34">
        <v>11</v>
      </c>
      <c r="D34">
        <f>G22</f>
        <v>0.07495625000000009</v>
      </c>
      <c r="E34">
        <f>D34/C34</f>
        <v>0.006814204545454553</v>
      </c>
    </row>
    <row r="37" spans="1:9" ht="12.75">
      <c r="A37" s="2" t="s">
        <v>38</v>
      </c>
      <c r="B37" s="3"/>
      <c r="C37" s="3"/>
      <c r="D37" s="3"/>
      <c r="E37" s="3"/>
      <c r="F37" s="3"/>
      <c r="G37" s="3"/>
      <c r="H37" s="3"/>
      <c r="I37" s="4"/>
    </row>
    <row r="38" spans="1:9" ht="12.75">
      <c r="A38" s="3" t="s">
        <v>39</v>
      </c>
      <c r="B38" s="3"/>
      <c r="C38" s="3" t="s">
        <v>40</v>
      </c>
      <c r="D38" s="3" t="s">
        <v>40</v>
      </c>
      <c r="E38" s="3" t="s">
        <v>41</v>
      </c>
      <c r="F38" s="3" t="s">
        <v>42</v>
      </c>
      <c r="G38" s="3"/>
      <c r="H38" s="3"/>
      <c r="I38" s="4"/>
    </row>
    <row r="39" spans="1:9" ht="12.75">
      <c r="A39" s="3" t="s">
        <v>43</v>
      </c>
      <c r="B39" s="3" t="s">
        <v>35</v>
      </c>
      <c r="C39" s="3" t="s">
        <v>44</v>
      </c>
      <c r="D39" s="3" t="s">
        <v>44</v>
      </c>
      <c r="E39" s="3" t="s">
        <v>45</v>
      </c>
      <c r="F39" s="3" t="s">
        <v>45</v>
      </c>
      <c r="G39" s="3" t="s">
        <v>46</v>
      </c>
      <c r="H39" s="3"/>
      <c r="I39" s="4"/>
    </row>
    <row r="40" spans="1:9" ht="12.75">
      <c r="A40" s="3" t="s">
        <v>61</v>
      </c>
      <c r="B40" s="5">
        <f>E33</f>
        <v>0.006282416666666696</v>
      </c>
      <c r="C40" s="3">
        <v>1</v>
      </c>
      <c r="D40" s="3">
        <v>1</v>
      </c>
      <c r="E40" s="8">
        <f>B40/D40</f>
        <v>0.006282416666666696</v>
      </c>
      <c r="F40" s="7">
        <f>E40</f>
        <v>0.006282416666666696</v>
      </c>
      <c r="G40" s="5">
        <f>F40/F$43</f>
        <v>0.7973748367205581</v>
      </c>
      <c r="H40" s="3"/>
      <c r="I40" s="4"/>
    </row>
    <row r="41" spans="1:9" ht="12.75">
      <c r="A41" s="3" t="s">
        <v>47</v>
      </c>
      <c r="B41" s="5">
        <f>E32</f>
        <v>0.003975083333333321</v>
      </c>
      <c r="C41" s="3" t="s">
        <v>62</v>
      </c>
      <c r="D41" s="3">
        <v>2</v>
      </c>
      <c r="E41" s="8">
        <f>B41/D41</f>
        <v>0.0019875416666666605</v>
      </c>
      <c r="F41" s="7">
        <v>0</v>
      </c>
      <c r="G41" s="5">
        <f>F41/F$43</f>
        <v>0</v>
      </c>
      <c r="H41" s="4" t="s">
        <v>48</v>
      </c>
      <c r="I41" s="4"/>
    </row>
    <row r="42" spans="1:9" ht="12.75">
      <c r="A42" s="3" t="s">
        <v>49</v>
      </c>
      <c r="B42" s="5">
        <f>E31</f>
        <v>0.012668249999999957</v>
      </c>
      <c r="C42" s="3" t="s">
        <v>63</v>
      </c>
      <c r="D42" s="3">
        <v>4</v>
      </c>
      <c r="E42" s="8">
        <f>B42/D42</f>
        <v>0.0031670624999999893</v>
      </c>
      <c r="F42" s="7">
        <f>E42-F41/2-F40/4</f>
        <v>0.0015964583333333154</v>
      </c>
      <c r="G42" s="5">
        <f>F42/F$43</f>
        <v>0.20262516327944194</v>
      </c>
      <c r="H42" s="4" t="s">
        <v>50</v>
      </c>
      <c r="I42" s="4"/>
    </row>
    <row r="43" spans="1:9" ht="12.75">
      <c r="A43" s="3" t="s">
        <v>51</v>
      </c>
      <c r="B43" s="5">
        <f>E34</f>
        <v>0.006814204545454553</v>
      </c>
      <c r="C43" s="3" t="s">
        <v>64</v>
      </c>
      <c r="D43" s="3">
        <v>1</v>
      </c>
      <c r="E43" s="8">
        <f>B43/D43</f>
        <v>0.006814204545454553</v>
      </c>
      <c r="F43" s="7">
        <f>SUM(F40:F42)</f>
        <v>0.007878875000000011</v>
      </c>
      <c r="G43" s="5">
        <f>F43/F$43</f>
        <v>1</v>
      </c>
      <c r="H43" s="4" t="s">
        <v>52</v>
      </c>
      <c r="I43" s="3"/>
    </row>
    <row r="44" spans="1:9" ht="12.75">
      <c r="A44" s="3"/>
      <c r="B44" s="3"/>
      <c r="C44" s="5"/>
      <c r="D44" s="3"/>
      <c r="E44" s="5"/>
      <c r="F44" s="5"/>
      <c r="G44" s="5"/>
      <c r="H44" s="6" t="s">
        <v>53</v>
      </c>
      <c r="I44" s="3"/>
    </row>
    <row r="45" spans="1:9" ht="12.75">
      <c r="A45" s="6" t="s">
        <v>54</v>
      </c>
      <c r="B45" s="3"/>
      <c r="C45" s="3"/>
      <c r="D45" s="6" t="s">
        <v>55</v>
      </c>
      <c r="E45" s="3">
        <v>0.05</v>
      </c>
      <c r="F45" s="3"/>
      <c r="G45" s="3"/>
      <c r="H45" s="3"/>
      <c r="I45" s="3"/>
    </row>
    <row r="46" spans="1:9" ht="12.75">
      <c r="A46" s="6"/>
      <c r="B46" s="3"/>
      <c r="C46" s="3"/>
      <c r="D46" s="3" t="s">
        <v>56</v>
      </c>
      <c r="E46" s="3" t="s">
        <v>57</v>
      </c>
      <c r="F46" s="3" t="s">
        <v>58</v>
      </c>
      <c r="G46" s="3" t="s">
        <v>29</v>
      </c>
      <c r="H46" s="3"/>
      <c r="I46" s="3"/>
    </row>
    <row r="47" spans="1:9" ht="12.75">
      <c r="A47" s="6" t="s">
        <v>65</v>
      </c>
      <c r="B47" s="3"/>
      <c r="C47" s="3"/>
      <c r="D47" s="8">
        <f>(C33*F40)/CHIINV(E45/2,C33)</f>
        <v>0.002608728690623874</v>
      </c>
      <c r="E47" s="8">
        <f>F40</f>
        <v>0.006282416666666696</v>
      </c>
      <c r="F47" s="8">
        <f>(C33*F40)/CHIINV(1-E45/2,C33)</f>
        <v>0.030464036251239248</v>
      </c>
      <c r="G47" s="3">
        <v>6</v>
      </c>
      <c r="H47" s="3"/>
      <c r="I47" s="3"/>
    </row>
    <row r="48" spans="1:9" ht="12.75">
      <c r="A48" s="6" t="s">
        <v>59</v>
      </c>
      <c r="B48" s="3"/>
      <c r="C48" s="3"/>
      <c r="D48" s="8">
        <f>(C32*F41)/CHIINV(E45/2,C32)</f>
        <v>0</v>
      </c>
      <c r="E48" s="8">
        <f>F41</f>
        <v>0</v>
      </c>
      <c r="F48" s="8">
        <f>(C32*F41)/CHIINV(1-E45/2,C32)</f>
        <v>0</v>
      </c>
      <c r="G48" s="3">
        <v>3</v>
      </c>
      <c r="H48" s="3"/>
      <c r="I48" s="3"/>
    </row>
    <row r="49" spans="1:9" ht="12.75">
      <c r="A49" s="6" t="s">
        <v>60</v>
      </c>
      <c r="B49" s="3"/>
      <c r="C49" s="5"/>
      <c r="D49" s="8">
        <f>(C31*F42)/CHIINV(E45/2,C31)</f>
        <v>0.0004327759562690099</v>
      </c>
      <c r="E49" s="8">
        <f>F42</f>
        <v>0.0015964583333333154</v>
      </c>
      <c r="F49" s="8">
        <f>(C31*F42)/CHIINV(1-E45/2,C31)</f>
        <v>0.0630567359689369</v>
      </c>
      <c r="G49" s="3">
        <v>2</v>
      </c>
      <c r="H49" s="3"/>
      <c r="I49" s="3"/>
    </row>
    <row r="53" spans="3:5" ht="12.75">
      <c r="C53" t="s">
        <v>66</v>
      </c>
      <c r="D53">
        <f>F49+F47/(D54*D55)</f>
        <v>0.06559540565654018</v>
      </c>
      <c r="E53">
        <f>F49+F47/(E54*E55)</f>
        <v>0.06813407534414345</v>
      </c>
    </row>
    <row r="54" spans="3:5" ht="12.75">
      <c r="C54" t="s">
        <v>67</v>
      </c>
      <c r="D54">
        <v>2</v>
      </c>
      <c r="E54">
        <v>3</v>
      </c>
    </row>
    <row r="55" spans="3:5" ht="12.75">
      <c r="C55" t="s">
        <v>68</v>
      </c>
      <c r="D55">
        <v>6</v>
      </c>
      <c r="E55">
        <v>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Hayden Taylor</dc:creator>
  <cp:keywords/>
  <dc:description/>
  <cp:lastModifiedBy>Hayden Taylor</cp:lastModifiedBy>
  <dcterms:created xsi:type="dcterms:W3CDTF">2008-04-16T22:01:01Z</dcterms:created>
  <dcterms:modified xsi:type="dcterms:W3CDTF">2008-04-16T23:55:54Z</dcterms:modified>
  <cp:category/>
  <cp:version/>
  <cp:contentType/>
  <cp:contentStatus/>
</cp:coreProperties>
</file>