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76" windowWidth="16340" windowHeight="13160" tabRatio="817" activeTab="0"/>
  </bookViews>
  <sheets>
    <sheet name="Entries" sheetId="1" r:id="rId1"/>
    <sheet name="Plan A" sheetId="2" r:id="rId2"/>
    <sheet name="Plan B" sheetId="3" r:id="rId3"/>
  </sheets>
  <definedNames>
    <definedName name="ZA0" localSheetId="0">"Crystal Ball Data : Ver. 5.1"</definedName>
    <definedName name="ZA0" localSheetId="1">"Crystal Ball Data : Ver. 5.1"</definedName>
    <definedName name="ZA0" localSheetId="2">"Crystal Ball Data : Ver. 5.1"</definedName>
    <definedName name="ZA0A" localSheetId="0">2+103</definedName>
    <definedName name="ZA0A" localSheetId="1">0+0</definedName>
    <definedName name="ZA0A" localSheetId="2">0+0</definedName>
    <definedName name="ZA0C" localSheetId="0">0+0</definedName>
    <definedName name="ZA0C" localSheetId="1">0+0</definedName>
    <definedName name="ZA0C" localSheetId="2">0+0</definedName>
    <definedName name="ZA0D" localSheetId="0">0+0</definedName>
    <definedName name="ZA0D" localSheetId="1">0+0</definedName>
    <definedName name="ZA0D" localSheetId="2">0+0</definedName>
    <definedName name="ZA0F" localSheetId="0">0+113</definedName>
    <definedName name="ZA0F" localSheetId="1">0+100</definedName>
    <definedName name="ZA0F" localSheetId="2">0+101</definedName>
    <definedName name="ZA0T" localSheetId="0">870916161+0</definedName>
    <definedName name="ZA0T" localSheetId="1">2284635+0</definedName>
    <definedName name="ZA0T" localSheetId="2">238873431+0</definedName>
    <definedName name="ZA101" localSheetId="0">'Entries'!$M$4+"EAYear 2 Uncertain Factor"+33313+1+-0.035+0.26236+0+"+"</definedName>
    <definedName name="ZA103" localSheetId="0">'Entries'!$L$4+"EAYear 1 Uncertain Facotr"+33313+1+-0.035+0.26+0+"+"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<sst xmlns="http://schemas.openxmlformats.org/spreadsheetml/2006/main" count="67" uniqueCount="42">
  <si>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</si>
  <si>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</si>
  <si>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</si>
  <si>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</si>
  <si>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</si>
  <si>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</si>
  <si>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</si>
  <si>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</si>
  <si>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</si>
  <si>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</si>
  <si>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</si>
  <si>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</si>
  <si>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</si>
  <si>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</si>
  <si>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</si>
  <si>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</si>
  <si>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</si>
  <si>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</si>
  <si>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</si>
  <si>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</si>
  <si>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</si>
  <si>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</si>
  <si>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r>
      <t>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- NPV</t>
    </r>
    <r>
      <rPr>
        <b/>
        <i/>
        <vertAlign val="subscript"/>
        <sz val="10"/>
        <rFont val="Arial"/>
        <family val="2"/>
      </rPr>
      <t>B</t>
    </r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</si>
  <si>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</si>
  <si>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</si>
  <si>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>)</t>
    </r>
  </si>
  <si>
    <t>Unit Price (Thousand dollar)</t>
  </si>
  <si>
    <t>Revenue (Million dollar)</t>
  </si>
  <si>
    <t>Unit Variable Cost (Thousand dollar)</t>
  </si>
  <si>
    <t>Variable Cost (Million dollar)</t>
  </si>
  <si>
    <t>Salvage (Million dollar)</t>
  </si>
  <si>
    <t>Net value (Million dollar)</t>
  </si>
  <si>
    <t>Present Value (Million dollar)</t>
  </si>
  <si>
    <t>NPV (Million dollar)</t>
  </si>
  <si>
    <t>Uncertain factor</t>
  </si>
  <si>
    <t xml:space="preserve">Demand Expectation </t>
  </si>
  <si>
    <t>Investment (Million dollar)</t>
  </si>
  <si>
    <t>One-way data table</t>
  </si>
  <si>
    <t>Plan B discount rate</t>
  </si>
  <si>
    <t>For Plan A</t>
  </si>
  <si>
    <t>For Plan B</t>
  </si>
  <si>
    <r>
      <t>Difference between 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and NPV</t>
    </r>
    <r>
      <rPr>
        <b/>
        <i/>
        <vertAlign val="sub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</si>
</sst>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$&quot;#,##0.00"/>
    <numFmt numFmtId="183" formatCode="&quot;$&quot;#,##0.0"/>
  </numFmts>
  <fonts count="15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b/>
      <vertAlign val="subscript"/>
      <sz val="9.5"/>
      <name val="Arial"/>
      <family val="2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5" fontId="0" fillId="2" borderId="0" xfId="0" applyNumberFormat="1" applyFill="1" applyAlignment="1">
      <alignment/>
    </xf>
    <xf numFmtId="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174" fontId="0" fillId="4" borderId="0" xfId="0" applyNumberFormat="1" applyFill="1" applyAlignment="1">
      <alignment/>
    </xf>
    <xf numFmtId="0" fontId="8" fillId="2" borderId="0" xfId="0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9" fontId="8" fillId="2" borderId="0" xfId="2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73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Sensitivity on Discount Rate for Plan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Entries!$C$41:$C$61</c:f>
              <c:numCache/>
            </c:numRef>
          </c:xVal>
          <c:yVal>
            <c:numRef>
              <c:f>Entries!$D$41:$D$61</c:f>
              <c:numCache/>
            </c:numRef>
          </c:yVal>
          <c:smooth val="1"/>
        </c:ser>
        <c:axId val="59685578"/>
        <c:axId val="299291"/>
      </c:scatterChart>
      <c:valAx>
        <c:axId val="59685578"/>
        <c:scaling>
          <c:orientation val="minMax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Discount Rate for Plan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midCat"/>
        <c:dispUnits/>
      </c:val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- 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557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38</xdr:row>
      <xdr:rowOff>38100</xdr:rowOff>
    </xdr:from>
    <xdr:to>
      <xdr:col>10</xdr:col>
      <xdr:colOff>571500</xdr:colOff>
      <xdr:row>60</xdr:row>
      <xdr:rowOff>85725</xdr:rowOff>
    </xdr:to>
    <xdr:graphicFrame>
      <xdr:nvGraphicFramePr>
        <xdr:cNvPr id="1" name="Chart 25"/>
        <xdr:cNvGraphicFramePr/>
      </xdr:nvGraphicFramePr>
      <xdr:xfrm>
        <a:off x="2981325" y="5857875"/>
        <a:ext cx="3876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workbookViewId="0" topLeftCell="A1">
      <selection activeCell="D42" sqref="D42"/>
    </sheetView>
  </sheetViews>
  <sheetFormatPr defaultColWidth="11.421875" defaultRowHeight="12.75" outlineLevelRow="1"/>
  <cols>
    <col min="1" max="1" width="3.421875" style="0" customWidth="1"/>
    <col min="2" max="2" width="7.421875" style="0" customWidth="1"/>
    <col min="3" max="3" width="18.421875" style="0" customWidth="1"/>
    <col min="4" max="4" width="12.7109375" style="0" customWidth="1"/>
    <col min="5" max="32" width="8.7109375" style="0" customWidth="1"/>
    <col min="33" max="16384" width="8.8515625" style="0" customWidth="1"/>
  </cols>
  <sheetData>
    <row r="2" spans="1:2" ht="12">
      <c r="A2" s="2" t="s">
        <v>23</v>
      </c>
      <c r="B2" s="2"/>
    </row>
    <row r="3" spans="3:6" ht="12">
      <c r="C3" s="14" t="s">
        <v>24</v>
      </c>
      <c r="D3" s="26">
        <v>0.09</v>
      </c>
      <c r="E3" s="15"/>
      <c r="F3" s="11" t="s">
        <v>21</v>
      </c>
    </row>
    <row r="4" spans="3:5" ht="12">
      <c r="C4" s="14" t="s">
        <v>25</v>
      </c>
      <c r="D4" s="27">
        <v>0.08</v>
      </c>
      <c r="E4" s="15"/>
    </row>
    <row r="5" spans="1:5" ht="12">
      <c r="A5" s="14"/>
      <c r="B5" s="14"/>
      <c r="C5" s="14"/>
      <c r="D5" s="18"/>
      <c r="E5" s="15"/>
    </row>
    <row r="6" spans="1:5" ht="12">
      <c r="A6" s="14" t="s">
        <v>12</v>
      </c>
      <c r="B6" s="14"/>
      <c r="C6" s="14"/>
      <c r="D6" s="28">
        <v>2</v>
      </c>
      <c r="E6" s="14" t="s">
        <v>13</v>
      </c>
    </row>
    <row r="7" spans="1:5" ht="12">
      <c r="A7" s="14"/>
      <c r="B7" s="14"/>
      <c r="C7" s="14"/>
      <c r="D7" s="19"/>
      <c r="E7" s="14"/>
    </row>
    <row r="8" spans="1:5" ht="12">
      <c r="A8" s="14" t="s">
        <v>35</v>
      </c>
      <c r="B8" s="14"/>
      <c r="C8" s="14"/>
      <c r="D8" s="20"/>
      <c r="E8" s="14"/>
    </row>
    <row r="9" spans="1:5" ht="12">
      <c r="A9" s="14"/>
      <c r="B9" s="14"/>
      <c r="C9" s="14" t="s">
        <v>4</v>
      </c>
      <c r="D9" s="25">
        <v>300</v>
      </c>
      <c r="E9" s="14" t="s">
        <v>5</v>
      </c>
    </row>
    <row r="10" spans="1:5" ht="12">
      <c r="A10" s="14"/>
      <c r="B10" s="14"/>
      <c r="C10" s="14" t="s">
        <v>6</v>
      </c>
      <c r="D10" s="25">
        <v>600</v>
      </c>
      <c r="E10" s="14" t="s">
        <v>5</v>
      </c>
    </row>
    <row r="11" spans="1:5" ht="12">
      <c r="A11" s="14"/>
      <c r="B11" s="14"/>
      <c r="C11" s="14" t="s">
        <v>7</v>
      </c>
      <c r="D11" s="25">
        <v>900</v>
      </c>
      <c r="E11" s="14" t="s">
        <v>5</v>
      </c>
    </row>
    <row r="12" spans="1:11" ht="12">
      <c r="A12" s="14"/>
      <c r="B12" s="14"/>
      <c r="C12" s="14"/>
      <c r="D12" s="20"/>
      <c r="E12" s="14"/>
      <c r="K12" s="1"/>
    </row>
    <row r="13" spans="1:5" ht="12">
      <c r="A13" s="14" t="s">
        <v>9</v>
      </c>
      <c r="B13" s="14"/>
      <c r="C13" s="14"/>
      <c r="D13" s="20"/>
      <c r="E13" s="14"/>
    </row>
    <row r="14" spans="1:5" ht="12">
      <c r="A14" s="14"/>
      <c r="B14" s="14"/>
      <c r="C14" s="14" t="s">
        <v>10</v>
      </c>
      <c r="D14" s="25">
        <v>900</v>
      </c>
      <c r="E14" s="14" t="s">
        <v>8</v>
      </c>
    </row>
    <row r="15" spans="1:5" ht="12">
      <c r="A15" s="14"/>
      <c r="B15" s="14"/>
      <c r="C15" s="14" t="s">
        <v>11</v>
      </c>
      <c r="D15" s="25">
        <v>300</v>
      </c>
      <c r="E15" s="14" t="s">
        <v>8</v>
      </c>
    </row>
    <row r="16" spans="1:5" ht="12">
      <c r="A16" s="14"/>
      <c r="B16" s="14"/>
      <c r="C16" s="14"/>
      <c r="D16" s="20"/>
      <c r="E16" s="14"/>
    </row>
    <row r="17" spans="1:5" ht="12">
      <c r="A17" s="14" t="s">
        <v>14</v>
      </c>
      <c r="B17" s="14"/>
      <c r="C17" s="14"/>
      <c r="D17" s="20"/>
      <c r="E17" s="14"/>
    </row>
    <row r="18" spans="1:5" ht="12">
      <c r="A18" s="14"/>
      <c r="B18" s="14"/>
      <c r="C18" s="14" t="s">
        <v>10</v>
      </c>
      <c r="D18" s="29">
        <v>1.28</v>
      </c>
      <c r="E18" s="14" t="s">
        <v>13</v>
      </c>
    </row>
    <row r="19" spans="1:5" ht="12">
      <c r="A19" s="14"/>
      <c r="B19" s="14"/>
      <c r="C19" s="14" t="s">
        <v>16</v>
      </c>
      <c r="D19" s="30">
        <v>1.5</v>
      </c>
      <c r="E19" s="14" t="s">
        <v>13</v>
      </c>
    </row>
    <row r="20" spans="1:5" ht="12">
      <c r="A20" s="14"/>
      <c r="B20" s="14"/>
      <c r="C20" s="14"/>
      <c r="D20" s="20"/>
      <c r="E20" s="14"/>
    </row>
    <row r="21" spans="1:5" ht="12">
      <c r="A21" s="14" t="s">
        <v>15</v>
      </c>
      <c r="B21" s="14"/>
      <c r="C21" s="14"/>
      <c r="D21" s="20"/>
      <c r="E21" s="14"/>
    </row>
    <row r="22" spans="1:5" ht="12">
      <c r="A22" s="14"/>
      <c r="B22" s="14"/>
      <c r="C22" s="14" t="s">
        <v>10</v>
      </c>
      <c r="D22" s="25">
        <v>900</v>
      </c>
      <c r="E22" s="14" t="s">
        <v>17</v>
      </c>
    </row>
    <row r="23" spans="1:5" ht="12">
      <c r="A23" s="14"/>
      <c r="B23" s="14"/>
      <c r="C23" s="14" t="s">
        <v>11</v>
      </c>
      <c r="D23" s="25">
        <v>300</v>
      </c>
      <c r="E23" s="14" t="s">
        <v>17</v>
      </c>
    </row>
    <row r="24" spans="1:5" ht="12">
      <c r="A24" s="14"/>
      <c r="B24" s="14"/>
      <c r="C24" s="14"/>
      <c r="D24" s="20"/>
      <c r="E24" s="14"/>
    </row>
    <row r="25" spans="1:5" ht="12">
      <c r="A25" s="14" t="s">
        <v>34</v>
      </c>
      <c r="B25" s="14"/>
      <c r="C25" s="14"/>
      <c r="D25" s="26">
        <v>0.5</v>
      </c>
      <c r="E25" s="14" t="s">
        <v>18</v>
      </c>
    </row>
    <row r="26" spans="1:5" ht="12">
      <c r="A26" s="14"/>
      <c r="B26" s="14"/>
      <c r="C26" s="14"/>
      <c r="D26" s="18"/>
      <c r="E26" s="14"/>
    </row>
    <row r="27" spans="1:5" ht="12">
      <c r="A27" s="14" t="s">
        <v>20</v>
      </c>
      <c r="B27" s="14"/>
      <c r="C27" s="15"/>
      <c r="D27" s="21"/>
      <c r="E27" s="15"/>
    </row>
    <row r="28" spans="1:5" ht="12">
      <c r="A28" s="15"/>
      <c r="B28" s="15"/>
      <c r="C28" s="2" t="s">
        <v>39</v>
      </c>
      <c r="D28" s="25">
        <v>0</v>
      </c>
      <c r="E28" s="14" t="s">
        <v>17</v>
      </c>
    </row>
    <row r="29" spans="1:5" ht="12">
      <c r="A29" s="15"/>
      <c r="B29" s="15"/>
      <c r="C29" s="2" t="s">
        <v>40</v>
      </c>
      <c r="D29" s="25">
        <v>300</v>
      </c>
      <c r="E29" s="14" t="s">
        <v>17</v>
      </c>
    </row>
    <row r="30" spans="1:5" ht="12">
      <c r="A30" s="15"/>
      <c r="B30" s="15"/>
      <c r="C30" s="15"/>
      <c r="D30" s="15"/>
      <c r="E30" s="15"/>
    </row>
    <row r="31" spans="1:5" ht="12">
      <c r="A31" s="14" t="s">
        <v>41</v>
      </c>
      <c r="B31" s="15"/>
      <c r="C31" s="15"/>
      <c r="D31" s="31">
        <f>'Plan A'!C16-'Plan B'!C16</f>
        <v>5.660497909164064</v>
      </c>
      <c r="E31" s="15"/>
    </row>
    <row r="32" spans="1:5" ht="12">
      <c r="A32" s="15"/>
      <c r="B32" s="15"/>
      <c r="C32" s="15"/>
      <c r="D32" s="15"/>
      <c r="E32" s="15"/>
    </row>
    <row r="33" spans="1:5" ht="12">
      <c r="A33" s="15"/>
      <c r="B33" s="15"/>
      <c r="C33" s="15"/>
      <c r="D33" s="15"/>
      <c r="E33" s="15"/>
    </row>
    <row r="34" spans="1:5" ht="12">
      <c r="A34" s="15"/>
      <c r="B34" s="15"/>
      <c r="C34" s="15"/>
      <c r="D34" s="15"/>
      <c r="E34" s="15"/>
    </row>
    <row r="35" spans="1:5" ht="12">
      <c r="A35" s="15"/>
      <c r="B35" s="15"/>
      <c r="C35" s="15"/>
      <c r="D35" s="15"/>
      <c r="E35" s="15"/>
    </row>
    <row r="38" spans="3:11" ht="12" outlineLevel="1">
      <c r="C38" s="32" t="s">
        <v>37</v>
      </c>
      <c r="D38" s="32"/>
      <c r="E38" s="32"/>
      <c r="F38" s="32"/>
      <c r="G38" s="32"/>
      <c r="H38" s="32"/>
      <c r="I38" s="32"/>
      <c r="J38" s="32"/>
      <c r="K38" s="23"/>
    </row>
    <row r="39" ht="12" outlineLevel="1">
      <c r="D39" s="12" t="s">
        <v>22</v>
      </c>
    </row>
    <row r="40" spans="3:4" ht="12" outlineLevel="1">
      <c r="C40" s="10" t="s">
        <v>38</v>
      </c>
      <c r="D40" s="24">
        <f>'Plan A'!C16-'Plan B'!C16</f>
        <v>5.660497909164064</v>
      </c>
    </row>
    <row r="41" spans="3:4" ht="12" outlineLevel="1">
      <c r="C41" s="17">
        <v>0.1</v>
      </c>
      <c r="D41" s="13">
        <v>35.02332547285562</v>
      </c>
    </row>
    <row r="42" spans="3:4" ht="12" outlineLevel="1">
      <c r="C42" s="17">
        <v>0.099</v>
      </c>
      <c r="D42" s="13">
        <v>33.607826554909366</v>
      </c>
    </row>
    <row r="43" spans="3:4" ht="12" outlineLevel="1">
      <c r="C43" s="17">
        <v>0.098</v>
      </c>
      <c r="D43" s="13">
        <v>32.18693987314481</v>
      </c>
    </row>
    <row r="44" spans="3:4" ht="12" outlineLevel="1">
      <c r="C44" s="17">
        <v>0.097</v>
      </c>
      <c r="D44" s="13">
        <v>30.76064043537599</v>
      </c>
    </row>
    <row r="45" spans="3:4" ht="12" outlineLevel="1">
      <c r="C45" s="17">
        <v>0.096</v>
      </c>
      <c r="D45" s="13">
        <v>29.328903111344175</v>
      </c>
    </row>
    <row r="46" spans="3:4" ht="12" outlineLevel="1">
      <c r="C46" s="17">
        <v>0.095</v>
      </c>
      <c r="D46" s="13">
        <v>27.891702631827457</v>
      </c>
    </row>
    <row r="47" spans="3:4" ht="12" outlineLevel="1">
      <c r="C47" s="17">
        <v>0.094</v>
      </c>
      <c r="D47" s="13">
        <v>26.44901358774939</v>
      </c>
    </row>
    <row r="48" spans="3:4" ht="12" outlineLevel="1">
      <c r="C48" s="17">
        <v>0.093</v>
      </c>
      <c r="D48" s="13">
        <v>25.000810429275134</v>
      </c>
    </row>
    <row r="49" spans="3:4" ht="12" outlineLevel="1">
      <c r="C49" s="17">
        <v>0.092</v>
      </c>
      <c r="D49" s="13">
        <v>23.5470674649074</v>
      </c>
    </row>
    <row r="50" spans="3:4" ht="12" outlineLevel="1">
      <c r="C50" s="17">
        <v>0.091</v>
      </c>
      <c r="D50" s="13">
        <v>22.087758860569352</v>
      </c>
    </row>
    <row r="51" spans="3:4" ht="12" outlineLevel="1">
      <c r="C51" s="17">
        <v>0.09</v>
      </c>
      <c r="D51" s="13">
        <v>20.62285863868675</v>
      </c>
    </row>
    <row r="52" spans="3:4" ht="12" outlineLevel="1">
      <c r="C52" s="17">
        <v>0.089</v>
      </c>
      <c r="D52" s="13">
        <v>19.152340677258053</v>
      </c>
    </row>
    <row r="53" spans="3:4" ht="12" outlineLevel="1">
      <c r="C53" s="17">
        <v>0.088</v>
      </c>
      <c r="D53" s="13">
        <v>17.676178708921725</v>
      </c>
    </row>
    <row r="54" spans="3:4" ht="12" outlineLevel="1">
      <c r="C54" s="17">
        <v>0.087</v>
      </c>
      <c r="D54" s="13">
        <v>16.194346320013665</v>
      </c>
    </row>
    <row r="55" spans="3:4" ht="12" outlineLevel="1">
      <c r="C55" s="17">
        <v>0.086</v>
      </c>
      <c r="D55" s="13">
        <v>14.706816949620588</v>
      </c>
    </row>
    <row r="56" spans="3:4" ht="12" outlineLevel="1">
      <c r="C56" s="17">
        <v>0.085</v>
      </c>
      <c r="D56" s="13">
        <v>13.213563888622787</v>
      </c>
    </row>
    <row r="57" spans="3:4" ht="12" outlineLevel="1">
      <c r="C57" s="17">
        <v>0.084</v>
      </c>
      <c r="D57" s="13">
        <v>11.7145602787337</v>
      </c>
    </row>
    <row r="58" spans="3:4" ht="12" outlineLevel="1">
      <c r="C58" s="17">
        <v>0.083</v>
      </c>
      <c r="D58" s="13">
        <v>10.20977911152886</v>
      </c>
    </row>
    <row r="59" spans="3:4" ht="12" outlineLevel="1">
      <c r="C59" s="17">
        <v>0.082</v>
      </c>
      <c r="D59" s="13">
        <v>8.699193227471255</v>
      </c>
    </row>
    <row r="60" spans="3:4" ht="12" outlineLevel="1">
      <c r="C60" s="17">
        <v>0.081</v>
      </c>
      <c r="D60" s="13">
        <v>7.182775314924129</v>
      </c>
    </row>
    <row r="61" spans="3:4" ht="12" outlineLevel="1">
      <c r="C61" s="17">
        <v>0.08</v>
      </c>
      <c r="D61" s="13">
        <v>5.660497909164064</v>
      </c>
    </row>
  </sheetData>
  <mergeCells count="1">
    <mergeCell ref="C38:J3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workbookViewId="0" topLeftCell="A1">
      <selection activeCell="I13" sqref="I13:I15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1</v>
      </c>
      <c r="H3" s="9"/>
      <c r="I3" s="9">
        <v>1</v>
      </c>
    </row>
    <row r="4" spans="2:9" ht="12">
      <c r="B4" s="2" t="s">
        <v>2</v>
      </c>
      <c r="E4">
        <f>Entries!D14*E3</f>
        <v>900</v>
      </c>
      <c r="G4">
        <f>Entries!D14*G3</f>
        <v>900</v>
      </c>
      <c r="I4">
        <f>Entries!D14*I3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Entries!D18</f>
        <v>1.28</v>
      </c>
      <c r="G9">
        <f>E9</f>
        <v>1.28</v>
      </c>
      <c r="I9">
        <f>G9</f>
        <v>1.28</v>
      </c>
    </row>
    <row r="10" spans="2:9" ht="12">
      <c r="B10" s="2" t="s">
        <v>29</v>
      </c>
      <c r="E10">
        <f>E9*E6</f>
        <v>384</v>
      </c>
      <c r="G10">
        <f>G9*G6</f>
        <v>768</v>
      </c>
      <c r="I10">
        <f>I9*I6</f>
        <v>1152</v>
      </c>
    </row>
    <row r="11" spans="2:9" ht="12">
      <c r="B11" s="2" t="s">
        <v>36</v>
      </c>
      <c r="C11">
        <f>Entries!$D$22*('Plan A'!E3-'Plan A'!C3)</f>
        <v>900</v>
      </c>
      <c r="E11">
        <f>Entries!$D$14*('Plan A'!G3-'Plan A'!E3)</f>
        <v>0</v>
      </c>
      <c r="G11">
        <f>Entries!$D$14*('Plan A'!I3-'Plan A'!G3)</f>
        <v>0</v>
      </c>
      <c r="I11">
        <v>0</v>
      </c>
    </row>
    <row r="12" spans="2:9" ht="12">
      <c r="B12" s="2" t="s">
        <v>30</v>
      </c>
      <c r="I12">
        <f>Entries!D28</f>
        <v>0</v>
      </c>
    </row>
    <row r="13" spans="2:9" ht="12">
      <c r="B13" s="2" t="s">
        <v>31</v>
      </c>
      <c r="C13">
        <f>C8-C10-C11+C12</f>
        <v>-900</v>
      </c>
      <c r="E13">
        <f>E8-E10-E11+E12</f>
        <v>216</v>
      </c>
      <c r="G13">
        <f>G8-G10-G11+G12</f>
        <v>432</v>
      </c>
      <c r="I13">
        <f>I8-I10-I11+I12</f>
        <v>648</v>
      </c>
    </row>
    <row r="14" spans="2:9" ht="12">
      <c r="B14" s="22" t="str">
        <f>"Discount Factor @ "&amp;TEXT(Entries!D3,"##.0%")</f>
        <v>Discount Factor @ 9.0%</v>
      </c>
      <c r="C14">
        <f>1/((1+Entries!$D$3)^C2)</f>
        <v>1</v>
      </c>
      <c r="E14">
        <f>1/((1+Entries!$D$3)^E2)</f>
        <v>0.9174311926605504</v>
      </c>
      <c r="G14">
        <f>1/((1+Entries!$D$3)^G2)</f>
        <v>0.84167999326656</v>
      </c>
      <c r="I14">
        <f>1/((1+Entries!$D$3)^I2)</f>
        <v>0.7721834800610642</v>
      </c>
    </row>
    <row r="15" spans="2:9" ht="12">
      <c r="B15" s="2" t="s">
        <v>32</v>
      </c>
      <c r="C15" s="5">
        <f>C13*C14</f>
        <v>-900</v>
      </c>
      <c r="D15" s="5"/>
      <c r="E15" s="5">
        <f>E13*E14</f>
        <v>198.16513761467888</v>
      </c>
      <c r="F15" s="5"/>
      <c r="G15" s="5">
        <f>G13*G14</f>
        <v>363.6057570911539</v>
      </c>
      <c r="H15" s="5"/>
      <c r="I15" s="5">
        <f>I13*I14</f>
        <v>500.37489507956957</v>
      </c>
    </row>
    <row r="16" spans="2:9" ht="12">
      <c r="B16" s="2" t="s">
        <v>33</v>
      </c>
      <c r="C16" s="6">
        <f>SUM(C15:I15)</f>
        <v>162.14578978540237</v>
      </c>
      <c r="D16" s="4"/>
      <c r="E16" s="4"/>
      <c r="F16" s="4"/>
      <c r="G16" s="4"/>
      <c r="H16" s="4"/>
      <c r="I16" s="4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I13" sqref="I13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2</v>
      </c>
      <c r="H3" s="9"/>
      <c r="I3" s="9">
        <v>3</v>
      </c>
    </row>
    <row r="4" spans="2:9" ht="12">
      <c r="B4" s="2" t="s">
        <v>2</v>
      </c>
      <c r="E4">
        <f>Entries!D15*E3</f>
        <v>300</v>
      </c>
      <c r="G4">
        <f>Entries!D15*G3</f>
        <v>600</v>
      </c>
      <c r="I4">
        <f>Entries!D15*I3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Entries!D19</f>
        <v>1.5</v>
      </c>
      <c r="G9">
        <f>E9</f>
        <v>1.5</v>
      </c>
      <c r="I9">
        <f>G9</f>
        <v>1.5</v>
      </c>
    </row>
    <row r="10" spans="2:9" ht="12">
      <c r="B10" s="2" t="s">
        <v>29</v>
      </c>
      <c r="E10">
        <f>E9*E6</f>
        <v>450</v>
      </c>
      <c r="G10">
        <f>G9*G6</f>
        <v>900</v>
      </c>
      <c r="I10">
        <f>I9*I6</f>
        <v>1350</v>
      </c>
    </row>
    <row r="11" spans="2:7" ht="12">
      <c r="B11" s="2" t="s">
        <v>36</v>
      </c>
      <c r="C11">
        <f>Entries!$D$23*(E3-C3)</f>
        <v>300</v>
      </c>
      <c r="E11">
        <f>Entries!$D$23*(G3-E3)</f>
        <v>300</v>
      </c>
      <c r="G11">
        <f>Entries!$D$23*(I3-G3)</f>
        <v>300</v>
      </c>
    </row>
    <row r="12" spans="2:9" ht="12">
      <c r="B12" s="2" t="s">
        <v>30</v>
      </c>
      <c r="I12">
        <f>Entries!D29</f>
        <v>300</v>
      </c>
    </row>
    <row r="13" spans="2:9" ht="12">
      <c r="B13" s="2" t="s">
        <v>31</v>
      </c>
      <c r="C13">
        <f>C8-C10-C11+C12</f>
        <v>-300</v>
      </c>
      <c r="E13">
        <f>E8-E10-E11+E12</f>
        <v>-150</v>
      </c>
      <c r="G13">
        <f>G8-G10-G11+G12</f>
        <v>0</v>
      </c>
      <c r="I13">
        <f>I8-I10-I11+I12</f>
        <v>750</v>
      </c>
    </row>
    <row r="14" spans="2:9" ht="12">
      <c r="B14" s="22" t="str">
        <f>"Discount Factor @ "&amp;TEXT(Entries!D4,"##.0%")</f>
        <v>Discount Factor @ 8.0%</v>
      </c>
      <c r="C14">
        <f>1/((1+Entries!$D$4)^C2)</f>
        <v>1</v>
      </c>
      <c r="E14">
        <f>1/((1+Entries!$D$4)^E2)</f>
        <v>0.9259259259259258</v>
      </c>
      <c r="G14">
        <f>1/((1+Entries!$D$4)^G2)</f>
        <v>0.8573388203017832</v>
      </c>
      <c r="I14">
        <f>1/((1+Entries!$D$4)^I2)</f>
        <v>0.7938322410201696</v>
      </c>
    </row>
    <row r="15" spans="2:9" ht="12">
      <c r="B15" s="2" t="s">
        <v>32</v>
      </c>
      <c r="C15" s="5">
        <f>C13*C14</f>
        <v>-300</v>
      </c>
      <c r="D15" s="5"/>
      <c r="E15" s="5">
        <f>E13*E14</f>
        <v>-138.88888888888889</v>
      </c>
      <c r="F15" s="5"/>
      <c r="G15" s="5">
        <f>G13*G14</f>
        <v>0</v>
      </c>
      <c r="H15" s="5"/>
      <c r="I15" s="5">
        <f>I13*I14</f>
        <v>595.3741807651272</v>
      </c>
    </row>
    <row r="16" spans="2:9" ht="12">
      <c r="B16" s="2" t="s">
        <v>33</v>
      </c>
      <c r="C16" s="6">
        <f>SUM(C15:I15)</f>
        <v>156.4852918762383</v>
      </c>
      <c r="D16" s="4"/>
      <c r="E16" s="4"/>
      <c r="F16" s="4"/>
      <c r="G16" s="4"/>
      <c r="H16" s="4"/>
      <c r="I16" s="4"/>
    </row>
    <row r="28" ht="12">
      <c r="C28" s="16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2007-08-14T09:26:31Z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